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Pol'!$A$1:$U$89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20" s="1"/>
  <c r="I61"/>
  <c r="I60"/>
  <c r="I59"/>
  <c r="I58"/>
  <c r="I57"/>
  <c r="I56"/>
  <c r="I55"/>
  <c r="I54"/>
  <c r="I53"/>
  <c r="I52"/>
  <c r="I51"/>
  <c r="I50"/>
  <c r="I49"/>
  <c r="I48"/>
  <c r="I47"/>
  <c r="G39"/>
  <c r="F39"/>
  <c r="F40" s="1"/>
  <c r="G79" i="12"/>
  <c r="AC79"/>
  <c r="AD79"/>
  <c r="K8"/>
  <c r="F9"/>
  <c r="G9"/>
  <c r="G8" s="1"/>
  <c r="I9"/>
  <c r="I8" s="1"/>
  <c r="K9"/>
  <c r="M9"/>
  <c r="M8" s="1"/>
  <c r="O9"/>
  <c r="O8" s="1"/>
  <c r="Q9"/>
  <c r="Q8" s="1"/>
  <c r="U9"/>
  <c r="U8" s="1"/>
  <c r="F11"/>
  <c r="G11" s="1"/>
  <c r="I11"/>
  <c r="I10" s="1"/>
  <c r="K11"/>
  <c r="K10" s="1"/>
  <c r="O11"/>
  <c r="O10" s="1"/>
  <c r="Q11"/>
  <c r="Q10" s="1"/>
  <c r="U11"/>
  <c r="U10" s="1"/>
  <c r="F13"/>
  <c r="G13" s="1"/>
  <c r="I13"/>
  <c r="I12" s="1"/>
  <c r="K13"/>
  <c r="K12" s="1"/>
  <c r="O13"/>
  <c r="O12" s="1"/>
  <c r="Q13"/>
  <c r="Q12" s="1"/>
  <c r="U13"/>
  <c r="U12" s="1"/>
  <c r="G14"/>
  <c r="F15"/>
  <c r="G15"/>
  <c r="M15" s="1"/>
  <c r="I15"/>
  <c r="I14" s="1"/>
  <c r="K15"/>
  <c r="K14" s="1"/>
  <c r="O15"/>
  <c r="O14" s="1"/>
  <c r="Q15"/>
  <c r="Q14" s="1"/>
  <c r="U15"/>
  <c r="U14" s="1"/>
  <c r="F16"/>
  <c r="G16"/>
  <c r="M16" s="1"/>
  <c r="I16"/>
  <c r="K16"/>
  <c r="O16"/>
  <c r="Q16"/>
  <c r="U16"/>
  <c r="F17"/>
  <c r="G17"/>
  <c r="M17" s="1"/>
  <c r="I17"/>
  <c r="K17"/>
  <c r="O17"/>
  <c r="Q17"/>
  <c r="U17"/>
  <c r="F18"/>
  <c r="G18"/>
  <c r="M18" s="1"/>
  <c r="I18"/>
  <c r="K18"/>
  <c r="O18"/>
  <c r="Q18"/>
  <c r="U18"/>
  <c r="F20"/>
  <c r="G20" s="1"/>
  <c r="I20"/>
  <c r="I19" s="1"/>
  <c r="K20"/>
  <c r="K19" s="1"/>
  <c r="O20"/>
  <c r="O19" s="1"/>
  <c r="Q20"/>
  <c r="Q19" s="1"/>
  <c r="U20"/>
  <c r="U19" s="1"/>
  <c r="F21"/>
  <c r="G21" s="1"/>
  <c r="M21" s="1"/>
  <c r="I21"/>
  <c r="K21"/>
  <c r="O21"/>
  <c r="Q21"/>
  <c r="U21"/>
  <c r="F22"/>
  <c r="G22" s="1"/>
  <c r="M22" s="1"/>
  <c r="I22"/>
  <c r="K22"/>
  <c r="O22"/>
  <c r="Q22"/>
  <c r="U22"/>
  <c r="F24"/>
  <c r="G24" s="1"/>
  <c r="I24"/>
  <c r="I23" s="1"/>
  <c r="K24"/>
  <c r="K23" s="1"/>
  <c r="O24"/>
  <c r="O23" s="1"/>
  <c r="Q24"/>
  <c r="Q23" s="1"/>
  <c r="U24"/>
  <c r="U23" s="1"/>
  <c r="F25"/>
  <c r="G25" s="1"/>
  <c r="M25" s="1"/>
  <c r="I25"/>
  <c r="K25"/>
  <c r="O25"/>
  <c r="Q25"/>
  <c r="U25"/>
  <c r="G26"/>
  <c r="F27"/>
  <c r="G27"/>
  <c r="M27" s="1"/>
  <c r="M26" s="1"/>
  <c r="I27"/>
  <c r="I26" s="1"/>
  <c r="K27"/>
  <c r="K26" s="1"/>
  <c r="O27"/>
  <c r="O26" s="1"/>
  <c r="Q27"/>
  <c r="Q26" s="1"/>
  <c r="U27"/>
  <c r="U26" s="1"/>
  <c r="F29"/>
  <c r="G29"/>
  <c r="G28" s="1"/>
  <c r="I29"/>
  <c r="I28" s="1"/>
  <c r="K29"/>
  <c r="K28" s="1"/>
  <c r="M29"/>
  <c r="M28" s="1"/>
  <c r="O29"/>
  <c r="O28" s="1"/>
  <c r="Q29"/>
  <c r="Q28" s="1"/>
  <c r="U29"/>
  <c r="U28" s="1"/>
  <c r="F31"/>
  <c r="G31" s="1"/>
  <c r="I31"/>
  <c r="I30" s="1"/>
  <c r="K31"/>
  <c r="K30" s="1"/>
  <c r="O31"/>
  <c r="O30" s="1"/>
  <c r="Q31"/>
  <c r="Q30" s="1"/>
  <c r="U31"/>
  <c r="U30" s="1"/>
  <c r="F32"/>
  <c r="G32" s="1"/>
  <c r="M32" s="1"/>
  <c r="I32"/>
  <c r="K32"/>
  <c r="O32"/>
  <c r="Q32"/>
  <c r="U32"/>
  <c r="F34"/>
  <c r="G34" s="1"/>
  <c r="I34"/>
  <c r="I33" s="1"/>
  <c r="K34"/>
  <c r="K33" s="1"/>
  <c r="O34"/>
  <c r="O33" s="1"/>
  <c r="Q34"/>
  <c r="Q33" s="1"/>
  <c r="U34"/>
  <c r="U33" s="1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3"/>
  <c r="G43" s="1"/>
  <c r="I43"/>
  <c r="I42" s="1"/>
  <c r="K43"/>
  <c r="K42" s="1"/>
  <c r="O43"/>
  <c r="O42" s="1"/>
  <c r="Q43"/>
  <c r="Q42" s="1"/>
  <c r="U43"/>
  <c r="U42" s="1"/>
  <c r="F44"/>
  <c r="G44" s="1"/>
  <c r="M44" s="1"/>
  <c r="I44"/>
  <c r="K44"/>
  <c r="O44"/>
  <c r="Q44"/>
  <c r="U44"/>
  <c r="F45"/>
  <c r="G45" s="1"/>
  <c r="M45" s="1"/>
  <c r="I45"/>
  <c r="K45"/>
  <c r="O45"/>
  <c r="Q45"/>
  <c r="U45"/>
  <c r="G46"/>
  <c r="F47"/>
  <c r="G47"/>
  <c r="M47" s="1"/>
  <c r="M46" s="1"/>
  <c r="I47"/>
  <c r="I46" s="1"/>
  <c r="K47"/>
  <c r="K46" s="1"/>
  <c r="O47"/>
  <c r="O46" s="1"/>
  <c r="Q47"/>
  <c r="Q46" s="1"/>
  <c r="U47"/>
  <c r="U46" s="1"/>
  <c r="F48"/>
  <c r="G48"/>
  <c r="M48" s="1"/>
  <c r="I48"/>
  <c r="K48"/>
  <c r="O48"/>
  <c r="Q48"/>
  <c r="U48"/>
  <c r="F49"/>
  <c r="G49"/>
  <c r="M49" s="1"/>
  <c r="I49"/>
  <c r="K49"/>
  <c r="O49"/>
  <c r="Q49"/>
  <c r="U49"/>
  <c r="F50"/>
  <c r="G50"/>
  <c r="M50" s="1"/>
  <c r="I50"/>
  <c r="K50"/>
  <c r="O50"/>
  <c r="Q50"/>
  <c r="U50"/>
  <c r="F51"/>
  <c r="G51"/>
  <c r="M51" s="1"/>
  <c r="I51"/>
  <c r="K51"/>
  <c r="O51"/>
  <c r="Q51"/>
  <c r="U51"/>
  <c r="F52"/>
  <c r="G52"/>
  <c r="M52" s="1"/>
  <c r="I52"/>
  <c r="K52"/>
  <c r="O52"/>
  <c r="Q52"/>
  <c r="U52"/>
  <c r="F54"/>
  <c r="G54" s="1"/>
  <c r="I54"/>
  <c r="I53" s="1"/>
  <c r="K54"/>
  <c r="K53" s="1"/>
  <c r="O54"/>
  <c r="O53" s="1"/>
  <c r="Q54"/>
  <c r="Q53" s="1"/>
  <c r="U54"/>
  <c r="U53" s="1"/>
  <c r="F55"/>
  <c r="G55" s="1"/>
  <c r="M55" s="1"/>
  <c r="I55"/>
  <c r="K55"/>
  <c r="O55"/>
  <c r="Q55"/>
  <c r="U55"/>
  <c r="F56"/>
  <c r="G56" s="1"/>
  <c r="M56" s="1"/>
  <c r="I56"/>
  <c r="K56"/>
  <c r="O56"/>
  <c r="Q56"/>
  <c r="U56"/>
  <c r="F57"/>
  <c r="G57" s="1"/>
  <c r="M57" s="1"/>
  <c r="I57"/>
  <c r="K57"/>
  <c r="O57"/>
  <c r="Q57"/>
  <c r="U57"/>
  <c r="F59"/>
  <c r="G59" s="1"/>
  <c r="I59"/>
  <c r="I58" s="1"/>
  <c r="K59"/>
  <c r="K58" s="1"/>
  <c r="O59"/>
  <c r="O58" s="1"/>
  <c r="Q59"/>
  <c r="Q58" s="1"/>
  <c r="U59"/>
  <c r="U58" s="1"/>
  <c r="F60"/>
  <c r="G60" s="1"/>
  <c r="M60" s="1"/>
  <c r="I60"/>
  <c r="K60"/>
  <c r="O60"/>
  <c r="Q60"/>
  <c r="U60"/>
  <c r="G61"/>
  <c r="F62"/>
  <c r="G62"/>
  <c r="M62" s="1"/>
  <c r="I62"/>
  <c r="I61" s="1"/>
  <c r="K62"/>
  <c r="K61" s="1"/>
  <c r="O62"/>
  <c r="O61" s="1"/>
  <c r="Q62"/>
  <c r="Q61" s="1"/>
  <c r="U62"/>
  <c r="U61" s="1"/>
  <c r="F63"/>
  <c r="G63"/>
  <c r="M63" s="1"/>
  <c r="I63"/>
  <c r="K63"/>
  <c r="O63"/>
  <c r="Q63"/>
  <c r="U63"/>
  <c r="F64"/>
  <c r="G64"/>
  <c r="M64" s="1"/>
  <c r="I64"/>
  <c r="K64"/>
  <c r="O64"/>
  <c r="Q64"/>
  <c r="U64"/>
  <c r="F65"/>
  <c r="G65"/>
  <c r="M65" s="1"/>
  <c r="I65"/>
  <c r="K65"/>
  <c r="O65"/>
  <c r="Q65"/>
  <c r="U65"/>
  <c r="F66"/>
  <c r="G66"/>
  <c r="M66" s="1"/>
  <c r="I66"/>
  <c r="K66"/>
  <c r="O66"/>
  <c r="Q66"/>
  <c r="U66"/>
  <c r="F67"/>
  <c r="G67"/>
  <c r="M67" s="1"/>
  <c r="I67"/>
  <c r="K67"/>
  <c r="O67"/>
  <c r="Q67"/>
  <c r="U67"/>
  <c r="F69"/>
  <c r="G69"/>
  <c r="G68" s="1"/>
  <c r="I69"/>
  <c r="I68" s="1"/>
  <c r="K69"/>
  <c r="K68" s="1"/>
  <c r="M69"/>
  <c r="M68" s="1"/>
  <c r="O69"/>
  <c r="O68" s="1"/>
  <c r="Q69"/>
  <c r="Q68" s="1"/>
  <c r="U69"/>
  <c r="U68" s="1"/>
  <c r="F71"/>
  <c r="G71" s="1"/>
  <c r="I71"/>
  <c r="I70" s="1"/>
  <c r="K71"/>
  <c r="K70" s="1"/>
  <c r="O71"/>
  <c r="O70" s="1"/>
  <c r="Q71"/>
  <c r="Q70" s="1"/>
  <c r="U71"/>
  <c r="U70" s="1"/>
  <c r="F72"/>
  <c r="G72" s="1"/>
  <c r="M72" s="1"/>
  <c r="I72"/>
  <c r="K72"/>
  <c r="O72"/>
  <c r="Q72"/>
  <c r="U72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 s="1"/>
  <c r="M77" s="1"/>
  <c r="I77"/>
  <c r="K77"/>
  <c r="O77"/>
  <c r="Q77"/>
  <c r="U77"/>
  <c r="I19" i="1"/>
  <c r="I18"/>
  <c r="G27"/>
  <c r="G40"/>
  <c r="G25" s="1"/>
  <c r="G26" s="1"/>
  <c r="J28"/>
  <c r="J26"/>
  <c r="G38"/>
  <c r="F38"/>
  <c r="J23"/>
  <c r="J24"/>
  <c r="J25"/>
  <c r="J27"/>
  <c r="E24"/>
  <c r="E26"/>
  <c r="I17" l="1"/>
  <c r="I16"/>
  <c r="I64"/>
  <c r="G28"/>
  <c r="G23"/>
  <c r="I39"/>
  <c r="I40" s="1"/>
  <c r="J39" s="1"/>
  <c r="J40" s="1"/>
  <c r="H39"/>
  <c r="H40" s="1"/>
  <c r="M59" i="12"/>
  <c r="M58" s="1"/>
  <c r="G58"/>
  <c r="G10"/>
  <c r="M11"/>
  <c r="M10" s="1"/>
  <c r="M31"/>
  <c r="M30" s="1"/>
  <c r="G30"/>
  <c r="M54"/>
  <c r="M53" s="1"/>
  <c r="G53"/>
  <c r="M20"/>
  <c r="M19" s="1"/>
  <c r="G19"/>
  <c r="M43"/>
  <c r="M42" s="1"/>
  <c r="G42"/>
  <c r="G33"/>
  <c r="M34"/>
  <c r="M33" s="1"/>
  <c r="G23"/>
  <c r="M24"/>
  <c r="M23" s="1"/>
  <c r="M71"/>
  <c r="M70" s="1"/>
  <c r="G70"/>
  <c r="G12"/>
  <c r="M13"/>
  <c r="M12" s="1"/>
  <c r="M61"/>
  <c r="M14"/>
  <c r="I21" i="1" l="1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<sst xmlns="http://schemas.openxmlformats.org/spreadsheetml/2006/main" count="447" uniqueCount="232">
  <si>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</si>
  <si>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</si>
  <si>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</si>
  <si>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</si>
  <si>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</si>
  <si>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</si>
  <si>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</si>
  <si>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</si>
  <si>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</si>
  <si>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</si>
  <si>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</si>
  <si>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</si>
  <si>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</si>
  <si>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</si>
  <si>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</si>
  <si>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</si>
  <si>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</si>
  <si>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</si>
  <si>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</si>
  <si>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</si>
  <si>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</si>
  <si>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</si>
  <si>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</si>
  <si>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</si>
  <si>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</si>
  <si>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</si>
  <si>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</si>
  <si>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</si>
  <si>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</si>
  <si>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</si>
  <si>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</si>
  <si>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</si>
  <si>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</si>
  <si>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</si>
  <si>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</si>
  <si>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</si>
  <si>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</si>
  <si>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</si>
  <si>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</si>
  <si>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</si>
  <si>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</si>
  <si>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</si>
  <si>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</si>
  <si>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</si>
  <si>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</si>
  <si>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</si>
  <si>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č.10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</si>
  <si>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</si>
  <si>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</si>
  <si>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</si>
  <si>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</si>
  <si>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</si>
  <si>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</si>
  <si>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</si>
  <si>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</si>
  <si>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</si>
  <si>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</si>
  <si>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</si>
  <si>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</si>
  <si>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</si>
  <si>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</si>
  <si>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</si>
  <si>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</si>
  <si>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</si>
  <si>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</si>
  <si>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</si>
  <si>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</si>
  <si>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</si>
  <si>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</si>
  <si>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</si>
  <si>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</si>
  <si>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</si>
  <si>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</si>
  <si>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</si>
  <si>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</si>
  <si>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</si>
  <si>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</si>
  <si>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</si>
  <si>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</si>
  <si>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</si>
  <si>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</si>
  <si>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</si>
  <si>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</si>
  <si>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</si>
  <si>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</si>
  <si>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</si>
  <si>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</si>
  <si>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</si>
  <si>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</si>
  <si>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</si>
  <si>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</si>
  <si>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</si>
  <si>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</si>
  <si>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</si>
  <si>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</si>
  <si>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</si>
  <si>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</si>
  <si>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</si>
  <si>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</si>
  <si>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</si>
  <si>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</si>
  <si>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</si>
  <si>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</si>
  <si>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</si>
  <si>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</si>
  <si>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</si>
  <si>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</si>
  <si>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</si>
  <si>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</si>
  <si>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</si>
  <si>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</si>
  <si>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</si>
  <si>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</si>
  <si>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</si>
  <si>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</si>
  <si>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</si>
  <si>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</si>
  <si>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</si>
  <si>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</si>
  <si>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</si>
  <si>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</si>
  <si>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</si>
  <si>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</si>
  <si>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</si>
  <si>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</si>
  <si>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</si>
  <si>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</si>
  <si>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</si>
  <si>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</si>
  <si>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</si>
  <si>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</si>
  <si>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</si>
  <si>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Osazení zárubní dveřních ocelových, pl. do 2,5 m2, včetně dodávky zárubně 700 x 1970 x 150 mm</t>
  </si>
  <si>
    <t>642942111RT2</t>
  </si>
  <si>
    <t>Osazení zárubní dveřních ocelových, pl. do 2,5 m2, včetně dodávky zárubně  60 x 197 x 11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</si>
  <si>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</si>
  <si>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</si>
  <si>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</si>
  <si>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</si>
  <si>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</si>
  <si>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</si>
  <si>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</si>
  <si>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</si>
  <si>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</si>
  <si>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</si>
  <si>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</si>
  <si>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</si>
  <si>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</si>
  <si>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</si>
  <si>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</si>
  <si>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</si>
  <si>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</si>
  <si>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</si>
  <si>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</si>
  <si>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</si>
  <si>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</si>
  <si>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551-490R</t>
  </si>
  <si>
    <t xml:space="preserve">Zrcadlo </t>
  </si>
  <si>
    <t>72501.R00</t>
  </si>
  <si>
    <t>Madla</t>
  </si>
  <si>
    <t>soubor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</si>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</sst>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SUMIF(F47:F63,A16,I47:I63)+SUMIF(F47:F63,"PSU",I47:I63)</f>
        <v>0</v>
      </c>
      <c r="J16" s="82"/>
    </row>
    <row r="17" spans="1:10" ht="23.25" customHeight="1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SUMIF(F47:F63,A17,I47:I63)</f>
        <v>0</v>
      </c>
      <c r="J17" s="82"/>
    </row>
    <row r="18" spans="1:10" ht="23.25" customHeight="1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SUMIF(F47:F63,A18,I47:I63)</f>
        <v>0</v>
      </c>
      <c r="J18" s="82"/>
    </row>
    <row r="19" spans="1:10" ht="23.25" customHeight="1">
      <c r="A19" s="192" t="s">
        <v>83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SUMIF(F47:F63,A19,I47:I63)</f>
        <v>0</v>
      </c>
      <c r="J19" s="82"/>
    </row>
    <row r="20" spans="1:10" ht="23.25" customHeight="1">
      <c r="A20" s="192" t="s">
        <v>82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SUMIF(F47:F63,A20,I47:I63)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Pol'!AC79</f>
        <v>0</v>
      </c>
      <c r="G39" s="147">
        <f>'Rozpočet Pol'!AD79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>
      <c r="B44" s="160" t="s">
        <v>50</v>
      </c>
    </row>
    <row r="46" spans="1:10" ht="25.5" customHeight="1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>
      <c r="A48" s="162"/>
      <c r="B48" s="165" t="s">
        <v>54</v>
      </c>
      <c r="C48" s="164" t="s">
        <v>55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>
      <c r="A49" s="162"/>
      <c r="B49" s="165" t="s">
        <v>56</v>
      </c>
      <c r="C49" s="164" t="s">
        <v>57</v>
      </c>
      <c r="D49" s="166"/>
      <c r="E49" s="166"/>
      <c r="F49" s="182" t="s">
        <v>23</v>
      </c>
      <c r="G49" s="183"/>
      <c r="H49" s="183"/>
      <c r="I49" s="184">
        <f>'Rozpočet Pol'!G12</f>
        <v>0</v>
      </c>
      <c r="J49" s="184"/>
    </row>
    <row r="50" spans="1:10" ht="25.5" customHeight="1">
      <c r="A50" s="162"/>
      <c r="B50" s="165" t="s">
        <v>58</v>
      </c>
      <c r="C50" s="164" t="s">
        <v>59</v>
      </c>
      <c r="D50" s="166"/>
      <c r="E50" s="166"/>
      <c r="F50" s="182" t="s">
        <v>23</v>
      </c>
      <c r="G50" s="183"/>
      <c r="H50" s="183"/>
      <c r="I50" s="184">
        <f>'Rozpočet Pol'!G14</f>
        <v>0</v>
      </c>
      <c r="J50" s="184"/>
    </row>
    <row r="51" spans="1:10" ht="25.5" customHeight="1">
      <c r="A51" s="162"/>
      <c r="B51" s="165" t="s">
        <v>60</v>
      </c>
      <c r="C51" s="164" t="s">
        <v>61</v>
      </c>
      <c r="D51" s="166"/>
      <c r="E51" s="166"/>
      <c r="F51" s="182" t="s">
        <v>23</v>
      </c>
      <c r="G51" s="183"/>
      <c r="H51" s="183"/>
      <c r="I51" s="184">
        <f>'Rozpočet Pol'!G19</f>
        <v>0</v>
      </c>
      <c r="J51" s="184"/>
    </row>
    <row r="52" spans="1:10" ht="25.5" customHeight="1">
      <c r="A52" s="162"/>
      <c r="B52" s="165" t="s">
        <v>62</v>
      </c>
      <c r="C52" s="164" t="s">
        <v>63</v>
      </c>
      <c r="D52" s="166"/>
      <c r="E52" s="166"/>
      <c r="F52" s="182" t="s">
        <v>23</v>
      </c>
      <c r="G52" s="183"/>
      <c r="H52" s="183"/>
      <c r="I52" s="184">
        <f>'Rozpočet Pol'!G23</f>
        <v>0</v>
      </c>
      <c r="J52" s="184"/>
    </row>
    <row r="53" spans="1:10" ht="25.5" customHeight="1">
      <c r="A53" s="162"/>
      <c r="B53" s="165" t="s">
        <v>64</v>
      </c>
      <c r="C53" s="164" t="s">
        <v>65</v>
      </c>
      <c r="D53" s="166"/>
      <c r="E53" s="166"/>
      <c r="F53" s="182" t="s">
        <v>23</v>
      </c>
      <c r="G53" s="183"/>
      <c r="H53" s="183"/>
      <c r="I53" s="184">
        <f>'Rozpočet Pol'!G26</f>
        <v>0</v>
      </c>
      <c r="J53" s="184"/>
    </row>
    <row r="54" spans="1:10" ht="25.5" customHeight="1">
      <c r="A54" s="162"/>
      <c r="B54" s="165" t="s">
        <v>66</v>
      </c>
      <c r="C54" s="164" t="s">
        <v>67</v>
      </c>
      <c r="D54" s="166"/>
      <c r="E54" s="166"/>
      <c r="F54" s="182" t="s">
        <v>23</v>
      </c>
      <c r="G54" s="183"/>
      <c r="H54" s="183"/>
      <c r="I54" s="184">
        <f>'Rozpočet Pol'!G28</f>
        <v>0</v>
      </c>
      <c r="J54" s="184"/>
    </row>
    <row r="55" spans="1:10" ht="25.5" customHeight="1">
      <c r="A55" s="162"/>
      <c r="B55" s="165" t="s">
        <v>68</v>
      </c>
      <c r="C55" s="164" t="s">
        <v>69</v>
      </c>
      <c r="D55" s="166"/>
      <c r="E55" s="166"/>
      <c r="F55" s="182" t="s">
        <v>24</v>
      </c>
      <c r="G55" s="183"/>
      <c r="H55" s="183"/>
      <c r="I55" s="184">
        <f>'Rozpočet Pol'!G30</f>
        <v>0</v>
      </c>
      <c r="J55" s="184"/>
    </row>
    <row r="56" spans="1:10" ht="25.5" customHeight="1">
      <c r="A56" s="162"/>
      <c r="B56" s="165" t="s">
        <v>70</v>
      </c>
      <c r="C56" s="164" t="s">
        <v>71</v>
      </c>
      <c r="D56" s="166"/>
      <c r="E56" s="166"/>
      <c r="F56" s="182" t="s">
        <v>24</v>
      </c>
      <c r="G56" s="183"/>
      <c r="H56" s="183"/>
      <c r="I56" s="184">
        <f>'Rozpočet Pol'!G33</f>
        <v>0</v>
      </c>
      <c r="J56" s="184"/>
    </row>
    <row r="57" spans="1:10" ht="25.5" customHeight="1">
      <c r="A57" s="162"/>
      <c r="B57" s="165" t="s">
        <v>72</v>
      </c>
      <c r="C57" s="164" t="s">
        <v>73</v>
      </c>
      <c r="D57" s="166"/>
      <c r="E57" s="166"/>
      <c r="F57" s="182" t="s">
        <v>24</v>
      </c>
      <c r="G57" s="183"/>
      <c r="H57" s="183"/>
      <c r="I57" s="184">
        <f>'Rozpočet Pol'!G42</f>
        <v>0</v>
      </c>
      <c r="J57" s="184"/>
    </row>
    <row r="58" spans="1:10" ht="25.5" customHeight="1">
      <c r="A58" s="162"/>
      <c r="B58" s="165" t="s">
        <v>74</v>
      </c>
      <c r="C58" s="164" t="s">
        <v>75</v>
      </c>
      <c r="D58" s="166"/>
      <c r="E58" s="166"/>
      <c r="F58" s="182" t="s">
        <v>24</v>
      </c>
      <c r="G58" s="183"/>
      <c r="H58" s="183"/>
      <c r="I58" s="184">
        <f>'Rozpočet Pol'!G46</f>
        <v>0</v>
      </c>
      <c r="J58" s="184"/>
    </row>
    <row r="59" spans="1:10" ht="25.5" customHeight="1">
      <c r="A59" s="162"/>
      <c r="B59" s="165" t="s">
        <v>76</v>
      </c>
      <c r="C59" s="164" t="s">
        <v>77</v>
      </c>
      <c r="D59" s="166"/>
      <c r="E59" s="166"/>
      <c r="F59" s="182" t="s">
        <v>24</v>
      </c>
      <c r="G59" s="183"/>
      <c r="H59" s="183"/>
      <c r="I59" s="184">
        <f>'Rozpočet Pol'!G53</f>
        <v>0</v>
      </c>
      <c r="J59" s="184"/>
    </row>
    <row r="60" spans="1:10" ht="25.5" customHeight="1">
      <c r="A60" s="162"/>
      <c r="B60" s="165" t="s">
        <v>78</v>
      </c>
      <c r="C60" s="164" t="s">
        <v>79</v>
      </c>
      <c r="D60" s="166"/>
      <c r="E60" s="166"/>
      <c r="F60" s="182" t="s">
        <v>24</v>
      </c>
      <c r="G60" s="183"/>
      <c r="H60" s="183"/>
      <c r="I60" s="184">
        <f>'Rozpočet Pol'!G58</f>
        <v>0</v>
      </c>
      <c r="J60" s="184"/>
    </row>
    <row r="61" spans="1:10" ht="25.5" customHeight="1">
      <c r="A61" s="162"/>
      <c r="B61" s="165" t="s">
        <v>80</v>
      </c>
      <c r="C61" s="164" t="s">
        <v>81</v>
      </c>
      <c r="D61" s="166"/>
      <c r="E61" s="166"/>
      <c r="F61" s="182" t="s">
        <v>23</v>
      </c>
      <c r="G61" s="183"/>
      <c r="H61" s="183"/>
      <c r="I61" s="184">
        <f>'Rozpočet Pol'!G61</f>
        <v>0</v>
      </c>
      <c r="J61" s="184"/>
    </row>
    <row r="62" spans="1:10" ht="25.5" customHeight="1">
      <c r="A62" s="162"/>
      <c r="B62" s="165" t="s">
        <v>82</v>
      </c>
      <c r="C62" s="164" t="s">
        <v>27</v>
      </c>
      <c r="D62" s="166"/>
      <c r="E62" s="166"/>
      <c r="F62" s="182" t="s">
        <v>82</v>
      </c>
      <c r="G62" s="183"/>
      <c r="H62" s="183"/>
      <c r="I62" s="184">
        <f>'Rozpočet Pol'!G68</f>
        <v>0</v>
      </c>
      <c r="J62" s="184"/>
    </row>
    <row r="63" spans="1:10" ht="25.5" customHeight="1">
      <c r="A63" s="162"/>
      <c r="B63" s="176" t="s">
        <v>83</v>
      </c>
      <c r="C63" s="177" t="s">
        <v>26</v>
      </c>
      <c r="D63" s="178"/>
      <c r="E63" s="178"/>
      <c r="F63" s="185" t="s">
        <v>83</v>
      </c>
      <c r="G63" s="186"/>
      <c r="H63" s="186"/>
      <c r="I63" s="187">
        <f>'Rozpočet Pol'!G70</f>
        <v>0</v>
      </c>
      <c r="J63" s="187"/>
    </row>
    <row r="64" spans="1:10" ht="25.5" customHeight="1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SUM(I47:I63)</f>
        <v>0</v>
      </c>
      <c r="J64" s="190"/>
    </row>
    <row r="65" spans="6:10">
      <c r="F65" s="191"/>
      <c r="G65" s="129"/>
      <c r="H65" s="191"/>
      <c r="I65" s="129"/>
      <c r="J65" s="129"/>
    </row>
    <row r="66" spans="6:10">
      <c r="F66" s="191"/>
      <c r="G66" s="129"/>
      <c r="H66" s="191"/>
      <c r="I66" s="129"/>
      <c r="J66" s="129"/>
    </row>
    <row r="67" spans="6:10">
      <c r="F67" s="191"/>
      <c r="G67" s="129"/>
      <c r="H67" s="191"/>
      <c r="I67" s="129"/>
      <c r="J6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89"/>
  <sheetViews>
    <sheetView workbookViewId="0">
      <selection sqref="A1:G1"/>
    </sheetView>
  </sheetViews>
  <sheetFormatPr defaultRowHeight="13.2" outlineLevelRow="1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>
      <c r="A1" s="194" t="s">
        <v>6</v>
      </c>
      <c r="B1" s="194"/>
      <c r="C1" s="194"/>
      <c r="D1" s="194"/>
      <c r="E1" s="194"/>
      <c r="F1" s="194"/>
      <c r="G1" s="194"/>
      <c r="AE1" t="s">
        <v>85</v>
      </c>
    </row>
    <row r="2" spans="1:60" ht="25.05" customHeight="1">
      <c r="A2" s="201" t="s">
        <v>84</v>
      </c>
      <c r="B2" s="195"/>
      <c r="C2" s="196" t="s">
        <v>46</v>
      </c>
      <c r="D2" s="197"/>
      <c r="E2" s="197"/>
      <c r="F2" s="197"/>
      <c r="G2" s="203"/>
      <c r="AE2" t="s">
        <v>86</v>
      </c>
    </row>
    <row r="3" spans="1:60" ht="25.05" customHeight="1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87</v>
      </c>
    </row>
    <row r="4" spans="1:60" ht="25.05" hidden="1" customHeight="1">
      <c r="A4" s="202" t="s">
        <v>8</v>
      </c>
      <c r="B4" s="200"/>
      <c r="C4" s="198"/>
      <c r="D4" s="199"/>
      <c r="E4" s="199"/>
      <c r="F4" s="199"/>
      <c r="G4" s="204"/>
      <c r="AE4" t="s">
        <v>88</v>
      </c>
    </row>
    <row r="5" spans="1:60" hidden="1">
      <c r="A5" s="205" t="s">
        <v>89</v>
      </c>
      <c r="B5" s="206"/>
      <c r="C5" s="207"/>
      <c r="D5" s="208"/>
      <c r="E5" s="208"/>
      <c r="F5" s="208"/>
      <c r="G5" s="209"/>
      <c r="AE5" t="s">
        <v>90</v>
      </c>
    </row>
    <row r="7" spans="1:60" ht="39.6">
      <c r="A7" s="214" t="s">
        <v>91</v>
      </c>
      <c r="B7" s="215" t="s">
        <v>92</v>
      </c>
      <c r="C7" s="215" t="s">
        <v>93</v>
      </c>
      <c r="D7" s="214" t="s">
        <v>94</v>
      </c>
      <c r="E7" s="214" t="s">
        <v>95</v>
      </c>
      <c r="F7" s="210" t="s">
        <v>96</v>
      </c>
      <c r="G7" s="231" t="s">
        <v>28</v>
      </c>
      <c r="H7" s="232" t="s">
        <v>29</v>
      </c>
      <c r="I7" s="232" t="s">
        <v>97</v>
      </c>
      <c r="J7" s="232" t="s">
        <v>30</v>
      </c>
      <c r="K7" s="232" t="s">
        <v>98</v>
      </c>
      <c r="L7" s="232" t="s">
        <v>99</v>
      </c>
      <c r="M7" s="232" t="s">
        <v>100</v>
      </c>
      <c r="N7" s="232" t="s">
        <v>101</v>
      </c>
      <c r="O7" s="232" t="s">
        <v>102</v>
      </c>
      <c r="P7" s="232" t="s">
        <v>103</v>
      </c>
      <c r="Q7" s="232" t="s">
        <v>104</v>
      </c>
      <c r="R7" s="232" t="s">
        <v>105</v>
      </c>
      <c r="S7" s="232" t="s">
        <v>106</v>
      </c>
      <c r="T7" s="232" t="s">
        <v>107</v>
      </c>
      <c r="U7" s="217" t="s">
        <v>108</v>
      </c>
    </row>
    <row r="8" spans="1:60">
      <c r="A8" s="233" t="s">
        <v>109</v>
      </c>
      <c r="B8" s="234" t="s">
        <v>52</v>
      </c>
      <c r="C8" s="235" t="s">
        <v>53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0.17943999999999999</v>
      </c>
      <c r="P8" s="216"/>
      <c r="Q8" s="216">
        <f>SUM(Q9:Q9)</f>
        <v>0</v>
      </c>
      <c r="R8" s="216"/>
      <c r="S8" s="216"/>
      <c r="T8" s="233"/>
      <c r="U8" s="216">
        <f>SUM(U9:U9)</f>
        <v>4.83</v>
      </c>
      <c r="AE8" t="s">
        <v>110</v>
      </c>
    </row>
    <row r="9" spans="1:60" ht="20.399999999999999" outlineLevel="1">
      <c r="A9" s="212">
        <v>1</v>
      </c>
      <c r="B9" s="218" t="s">
        <v>111</v>
      </c>
      <c r="C9" s="261" t="s">
        <v>112</v>
      </c>
      <c r="D9" s="220" t="s">
        <v>113</v>
      </c>
      <c r="E9" s="226">
        <v>3.75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4.7849999999999997E-2</v>
      </c>
      <c r="O9" s="221">
        <f>ROUND(E9*N9,5)</f>
        <v>0.17943999999999999</v>
      </c>
      <c r="P9" s="221">
        <v>0</v>
      </c>
      <c r="Q9" s="221">
        <f>ROUND(E9*P9,5)</f>
        <v>0</v>
      </c>
      <c r="R9" s="221"/>
      <c r="S9" s="221"/>
      <c r="T9" s="222">
        <v>1.2869999999999999</v>
      </c>
      <c r="U9" s="221">
        <f>ROUND(E9*T9,2)</f>
        <v>4.83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>
      <c r="A10" s="213" t="s">
        <v>109</v>
      </c>
      <c r="B10" s="219" t="s">
        <v>54</v>
      </c>
      <c r="C10" s="262" t="s">
        <v>55</v>
      </c>
      <c r="D10" s="223"/>
      <c r="E10" s="227"/>
      <c r="F10" s="230"/>
      <c r="G10" s="230">
        <f>SUMIF(AE11:AE11,"&lt;&gt;NOR",G11:G11)</f>
        <v>0</v>
      </c>
      <c r="H10" s="230"/>
      <c r="I10" s="230">
        <f>SUM(I11:I11)</f>
        <v>0</v>
      </c>
      <c r="J10" s="230"/>
      <c r="K10" s="230">
        <f>SUM(K11:K11)</f>
        <v>0</v>
      </c>
      <c r="L10" s="230"/>
      <c r="M10" s="230">
        <f>SUM(M11:M11)</f>
        <v>0</v>
      </c>
      <c r="N10" s="224"/>
      <c r="O10" s="224">
        <f>SUM(O11:O11)</f>
        <v>0.13238</v>
      </c>
      <c r="P10" s="224"/>
      <c r="Q10" s="224">
        <f>SUM(Q11:Q11)</f>
        <v>0</v>
      </c>
      <c r="R10" s="224"/>
      <c r="S10" s="224"/>
      <c r="T10" s="225"/>
      <c r="U10" s="224">
        <f>SUM(U11:U11)</f>
        <v>8.1300000000000008</v>
      </c>
      <c r="AE10" t="s">
        <v>110</v>
      </c>
    </row>
    <row r="11" spans="1:60" ht="20.399999999999999" outlineLevel="1">
      <c r="A11" s="212">
        <v>2</v>
      </c>
      <c r="B11" s="218" t="s">
        <v>115</v>
      </c>
      <c r="C11" s="261" t="s">
        <v>116</v>
      </c>
      <c r="D11" s="220" t="s">
        <v>113</v>
      </c>
      <c r="E11" s="226">
        <v>12.5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1.059E-2</v>
      </c>
      <c r="O11" s="221">
        <f>ROUND(E11*N11,5)</f>
        <v>0.13238</v>
      </c>
      <c r="P11" s="221">
        <v>0</v>
      </c>
      <c r="Q11" s="221">
        <f>ROUND(E11*P11,5)</f>
        <v>0</v>
      </c>
      <c r="R11" s="221"/>
      <c r="S11" s="221"/>
      <c r="T11" s="222">
        <v>0.65</v>
      </c>
      <c r="U11" s="221">
        <f>ROUND(E11*T11,2)</f>
        <v>8.1300000000000008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114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>
      <c r="A12" s="213" t="s">
        <v>109</v>
      </c>
      <c r="B12" s="219" t="s">
        <v>56</v>
      </c>
      <c r="C12" s="262" t="s">
        <v>57</v>
      </c>
      <c r="D12" s="223"/>
      <c r="E12" s="227"/>
      <c r="F12" s="230"/>
      <c r="G12" s="230">
        <f>SUMIF(AE13:AE13,"&lt;&gt;NOR",G13:G13)</f>
        <v>0</v>
      </c>
      <c r="H12" s="230"/>
      <c r="I12" s="230">
        <f>SUM(I13:I13)</f>
        <v>0</v>
      </c>
      <c r="J12" s="230"/>
      <c r="K12" s="230">
        <f>SUM(K13:K13)</f>
        <v>0</v>
      </c>
      <c r="L12" s="230"/>
      <c r="M12" s="230">
        <f>SUM(M13:M13)</f>
        <v>0</v>
      </c>
      <c r="N12" s="224"/>
      <c r="O12" s="224">
        <f>SUM(O13:O13)</f>
        <v>4.13E-3</v>
      </c>
      <c r="P12" s="224"/>
      <c r="Q12" s="224">
        <f>SUM(Q13:Q13)</f>
        <v>0</v>
      </c>
      <c r="R12" s="224"/>
      <c r="S12" s="224"/>
      <c r="T12" s="225"/>
      <c r="U12" s="224">
        <f>SUM(U13:U13)</f>
        <v>0.9</v>
      </c>
      <c r="AE12" t="s">
        <v>110</v>
      </c>
    </row>
    <row r="13" spans="1:60" outlineLevel="1">
      <c r="A13" s="212">
        <v>3</v>
      </c>
      <c r="B13" s="218" t="s">
        <v>117</v>
      </c>
      <c r="C13" s="261" t="s">
        <v>118</v>
      </c>
      <c r="D13" s="220" t="s">
        <v>113</v>
      </c>
      <c r="E13" s="226">
        <v>12.9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3.2000000000000003E-4</v>
      </c>
      <c r="O13" s="221">
        <f>ROUND(E13*N13,5)</f>
        <v>4.13E-3</v>
      </c>
      <c r="P13" s="221">
        <v>0</v>
      </c>
      <c r="Q13" s="221">
        <f>ROUND(E13*P13,5)</f>
        <v>0</v>
      </c>
      <c r="R13" s="221"/>
      <c r="S13" s="221"/>
      <c r="T13" s="222">
        <v>7.0000000000000007E-2</v>
      </c>
      <c r="U13" s="221">
        <f>ROUND(E13*T13,2)</f>
        <v>0.9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114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>
      <c r="A14" s="213" t="s">
        <v>109</v>
      </c>
      <c r="B14" s="219" t="s">
        <v>58</v>
      </c>
      <c r="C14" s="262" t="s">
        <v>59</v>
      </c>
      <c r="D14" s="223"/>
      <c r="E14" s="227"/>
      <c r="F14" s="230"/>
      <c r="G14" s="230">
        <f>SUMIF(AE15:AE18,"&lt;&gt;NOR",G15:G18)</f>
        <v>0</v>
      </c>
      <c r="H14" s="230"/>
      <c r="I14" s="230">
        <f>SUM(I15:I18)</f>
        <v>0</v>
      </c>
      <c r="J14" s="230"/>
      <c r="K14" s="230">
        <f>SUM(K15:K18)</f>
        <v>0</v>
      </c>
      <c r="L14" s="230"/>
      <c r="M14" s="230">
        <f>SUM(M15:M18)</f>
        <v>0</v>
      </c>
      <c r="N14" s="224"/>
      <c r="O14" s="224">
        <f>SUM(O15:O18)</f>
        <v>0.70967999999999998</v>
      </c>
      <c r="P14" s="224"/>
      <c r="Q14" s="224">
        <f>SUM(Q15:Q18)</f>
        <v>0</v>
      </c>
      <c r="R14" s="224"/>
      <c r="S14" s="224"/>
      <c r="T14" s="225"/>
      <c r="U14" s="224">
        <f>SUM(U15:U18)</f>
        <v>16.380000000000003</v>
      </c>
      <c r="AE14" t="s">
        <v>110</v>
      </c>
    </row>
    <row r="15" spans="1:60" outlineLevel="1">
      <c r="A15" s="212">
        <v>4</v>
      </c>
      <c r="B15" s="218" t="s">
        <v>119</v>
      </c>
      <c r="C15" s="261" t="s">
        <v>120</v>
      </c>
      <c r="D15" s="220" t="s">
        <v>113</v>
      </c>
      <c r="E15" s="226">
        <v>12.9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4.4139999999999999E-2</v>
      </c>
      <c r="O15" s="221">
        <f>ROUND(E15*N15,5)</f>
        <v>0.56940999999999997</v>
      </c>
      <c r="P15" s="221">
        <v>0</v>
      </c>
      <c r="Q15" s="221">
        <f>ROUND(E15*P15,5)</f>
        <v>0</v>
      </c>
      <c r="R15" s="221"/>
      <c r="S15" s="221"/>
      <c r="T15" s="222">
        <v>0.504</v>
      </c>
      <c r="U15" s="221">
        <f>ROUND(E15*T15,2)</f>
        <v>6.5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114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12">
        <v>5</v>
      </c>
      <c r="B16" s="218" t="s">
        <v>121</v>
      </c>
      <c r="C16" s="261" t="s">
        <v>122</v>
      </c>
      <c r="D16" s="220" t="s">
        <v>113</v>
      </c>
      <c r="E16" s="226">
        <v>12.9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6.3499999999999997E-3</v>
      </c>
      <c r="O16" s="221">
        <f>ROUND(E16*N16,5)</f>
        <v>8.1920000000000007E-2</v>
      </c>
      <c r="P16" s="221">
        <v>0</v>
      </c>
      <c r="Q16" s="221">
        <f>ROUND(E16*P16,5)</f>
        <v>0</v>
      </c>
      <c r="R16" s="221"/>
      <c r="S16" s="221"/>
      <c r="T16" s="222">
        <v>0.31900000000000001</v>
      </c>
      <c r="U16" s="221">
        <f>ROUND(E16*T16,2)</f>
        <v>4.12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20.399999999999999" outlineLevel="1">
      <c r="A17" s="212">
        <v>6</v>
      </c>
      <c r="B17" s="218" t="s">
        <v>123</v>
      </c>
      <c r="C17" s="261" t="s">
        <v>124</v>
      </c>
      <c r="D17" s="220" t="s">
        <v>113</v>
      </c>
      <c r="E17" s="226">
        <v>12.9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3.6700000000000001E-3</v>
      </c>
      <c r="O17" s="221">
        <f>ROUND(E17*N17,5)</f>
        <v>4.734E-2</v>
      </c>
      <c r="P17" s="221">
        <v>0</v>
      </c>
      <c r="Q17" s="221">
        <f>ROUND(E17*P17,5)</f>
        <v>0</v>
      </c>
      <c r="R17" s="221"/>
      <c r="S17" s="221"/>
      <c r="T17" s="222">
        <v>0.36199999999999999</v>
      </c>
      <c r="U17" s="221">
        <f>ROUND(E17*T17,2)</f>
        <v>4.67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0.399999999999999" outlineLevel="1">
      <c r="A18" s="212">
        <v>7</v>
      </c>
      <c r="B18" s="218" t="s">
        <v>125</v>
      </c>
      <c r="C18" s="261" t="s">
        <v>126</v>
      </c>
      <c r="D18" s="220" t="s">
        <v>127</v>
      </c>
      <c r="E18" s="226">
        <v>3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3.6700000000000001E-3</v>
      </c>
      <c r="O18" s="221">
        <f>ROUND(E18*N18,5)</f>
        <v>1.1010000000000001E-2</v>
      </c>
      <c r="P18" s="221">
        <v>0</v>
      </c>
      <c r="Q18" s="221">
        <f>ROUND(E18*P18,5)</f>
        <v>0</v>
      </c>
      <c r="R18" s="221"/>
      <c r="S18" s="221"/>
      <c r="T18" s="222">
        <v>0.36199999999999999</v>
      </c>
      <c r="U18" s="221">
        <f>ROUND(E18*T18,2)</f>
        <v>1.0900000000000001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>
      <c r="A19" s="213" t="s">
        <v>109</v>
      </c>
      <c r="B19" s="219" t="s">
        <v>60</v>
      </c>
      <c r="C19" s="262" t="s">
        <v>61</v>
      </c>
      <c r="D19" s="223"/>
      <c r="E19" s="227"/>
      <c r="F19" s="230"/>
      <c r="G19" s="230">
        <f>SUMIF(AE20:AE22,"&lt;&gt;NOR",G20:G22)</f>
        <v>0</v>
      </c>
      <c r="H19" s="230"/>
      <c r="I19" s="230">
        <f>SUM(I20:I22)</f>
        <v>0</v>
      </c>
      <c r="J19" s="230"/>
      <c r="K19" s="230">
        <f>SUM(K20:K22)</f>
        <v>0</v>
      </c>
      <c r="L19" s="230"/>
      <c r="M19" s="230">
        <f>SUM(M20:M22)</f>
        <v>0</v>
      </c>
      <c r="N19" s="224"/>
      <c r="O19" s="224">
        <f>SUM(O20:O22)</f>
        <v>0.12028</v>
      </c>
      <c r="P19" s="224"/>
      <c r="Q19" s="224">
        <f>SUM(Q20:Q22)</f>
        <v>0</v>
      </c>
      <c r="R19" s="224"/>
      <c r="S19" s="224"/>
      <c r="T19" s="225"/>
      <c r="U19" s="224">
        <f>SUM(U20:U22)</f>
        <v>7.44</v>
      </c>
      <c r="AE19" t="s">
        <v>110</v>
      </c>
    </row>
    <row r="20" spans="1:60" ht="20.399999999999999" outlineLevel="1">
      <c r="A20" s="212">
        <v>8</v>
      </c>
      <c r="B20" s="218" t="s">
        <v>129</v>
      </c>
      <c r="C20" s="261" t="s">
        <v>130</v>
      </c>
      <c r="D20" s="220" t="s">
        <v>131</v>
      </c>
      <c r="E20" s="226">
        <v>2</v>
      </c>
      <c r="F20" s="228">
        <f>H20+J20</f>
        <v>0</v>
      </c>
      <c r="G20" s="229">
        <f>ROUND(E20*F20,2)</f>
        <v>0</v>
      </c>
      <c r="H20" s="229"/>
      <c r="I20" s="229">
        <f>ROUND(E20*H20,2)</f>
        <v>0</v>
      </c>
      <c r="J20" s="229"/>
      <c r="K20" s="229">
        <f>ROUND(E20*J20,2)</f>
        <v>0</v>
      </c>
      <c r="L20" s="229">
        <v>21</v>
      </c>
      <c r="M20" s="229">
        <f>G20*(1+L20/100)</f>
        <v>0</v>
      </c>
      <c r="N20" s="221">
        <v>2.8969999999999999E-2</v>
      </c>
      <c r="O20" s="221">
        <f>ROUND(E20*N20,5)</f>
        <v>5.7939999999999998E-2</v>
      </c>
      <c r="P20" s="221">
        <v>0</v>
      </c>
      <c r="Q20" s="221">
        <f>ROUND(E20*P20,5)</f>
        <v>0</v>
      </c>
      <c r="R20" s="221"/>
      <c r="S20" s="221"/>
      <c r="T20" s="222">
        <v>1.86</v>
      </c>
      <c r="U20" s="221">
        <f>ROUND(E20*T20,2)</f>
        <v>3.72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114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0.399999999999999" outlineLevel="1">
      <c r="A21" s="212">
        <v>9</v>
      </c>
      <c r="B21" s="218" t="s">
        <v>129</v>
      </c>
      <c r="C21" s="261" t="s">
        <v>132</v>
      </c>
      <c r="D21" s="220" t="s">
        <v>131</v>
      </c>
      <c r="E21" s="226">
        <v>1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3.2070000000000001E-2</v>
      </c>
      <c r="O21" s="221">
        <f>ROUND(E21*N21,5)</f>
        <v>3.2070000000000001E-2</v>
      </c>
      <c r="P21" s="221">
        <v>0</v>
      </c>
      <c r="Q21" s="221">
        <f>ROUND(E21*P21,5)</f>
        <v>0</v>
      </c>
      <c r="R21" s="221"/>
      <c r="S21" s="221"/>
      <c r="T21" s="222">
        <v>1.86</v>
      </c>
      <c r="U21" s="221">
        <f>ROUND(E21*T21,2)</f>
        <v>1.86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114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>
      <c r="A22" s="212">
        <v>10</v>
      </c>
      <c r="B22" s="218" t="s">
        <v>133</v>
      </c>
      <c r="C22" s="261" t="s">
        <v>134</v>
      </c>
      <c r="D22" s="220" t="s">
        <v>131</v>
      </c>
      <c r="E22" s="226">
        <v>1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3.0269999999999998E-2</v>
      </c>
      <c r="O22" s="221">
        <f>ROUND(E22*N22,5)</f>
        <v>3.0269999999999998E-2</v>
      </c>
      <c r="P22" s="221">
        <v>0</v>
      </c>
      <c r="Q22" s="221">
        <f>ROUND(E22*P22,5)</f>
        <v>0</v>
      </c>
      <c r="R22" s="221"/>
      <c r="S22" s="221"/>
      <c r="T22" s="222">
        <v>1.86</v>
      </c>
      <c r="U22" s="221">
        <f>ROUND(E22*T22,2)</f>
        <v>1.86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114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>
      <c r="A23" s="213" t="s">
        <v>109</v>
      </c>
      <c r="B23" s="219" t="s">
        <v>62</v>
      </c>
      <c r="C23" s="262" t="s">
        <v>63</v>
      </c>
      <c r="D23" s="223"/>
      <c r="E23" s="227"/>
      <c r="F23" s="230"/>
      <c r="G23" s="230">
        <f>SUMIF(AE24:AE25,"&lt;&gt;NOR",G24:G25)</f>
        <v>0</v>
      </c>
      <c r="H23" s="230"/>
      <c r="I23" s="230">
        <f>SUM(I24:I25)</f>
        <v>0</v>
      </c>
      <c r="J23" s="230"/>
      <c r="K23" s="230">
        <f>SUM(K24:K25)</f>
        <v>0</v>
      </c>
      <c r="L23" s="230"/>
      <c r="M23" s="230">
        <f>SUM(M24:M25)</f>
        <v>0</v>
      </c>
      <c r="N23" s="224"/>
      <c r="O23" s="224">
        <f>SUM(O24:O25)</f>
        <v>1.065E-2</v>
      </c>
      <c r="P23" s="224"/>
      <c r="Q23" s="224">
        <f>SUM(Q24:Q25)</f>
        <v>0.69159999999999999</v>
      </c>
      <c r="R23" s="224"/>
      <c r="S23" s="224"/>
      <c r="T23" s="225"/>
      <c r="U23" s="224">
        <f>SUM(U24:U25)</f>
        <v>8.84</v>
      </c>
      <c r="AE23" t="s">
        <v>110</v>
      </c>
    </row>
    <row r="24" spans="1:60" outlineLevel="1">
      <c r="A24" s="212">
        <v>11</v>
      </c>
      <c r="B24" s="218" t="s">
        <v>135</v>
      </c>
      <c r="C24" s="261" t="s">
        <v>136</v>
      </c>
      <c r="D24" s="220" t="s">
        <v>131</v>
      </c>
      <c r="E24" s="226">
        <v>6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0.05</v>
      </c>
      <c r="U24" s="221">
        <f>ROUND(E24*T24,2)</f>
        <v>0.3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114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12">
        <v>12</v>
      </c>
      <c r="B25" s="218" t="s">
        <v>137</v>
      </c>
      <c r="C25" s="261" t="s">
        <v>138</v>
      </c>
      <c r="D25" s="220" t="s">
        <v>113</v>
      </c>
      <c r="E25" s="226">
        <v>9.1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1.17E-3</v>
      </c>
      <c r="O25" s="221">
        <f>ROUND(E25*N25,5)</f>
        <v>1.065E-2</v>
      </c>
      <c r="P25" s="221">
        <v>7.5999999999999998E-2</v>
      </c>
      <c r="Q25" s="221">
        <f>ROUND(E25*P25,5)</f>
        <v>0.69159999999999999</v>
      </c>
      <c r="R25" s="221"/>
      <c r="S25" s="221"/>
      <c r="T25" s="222">
        <v>0.93899999999999995</v>
      </c>
      <c r="U25" s="221">
        <f>ROUND(E25*T25,2)</f>
        <v>8.5399999999999991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114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>
      <c r="A26" s="213" t="s">
        <v>109</v>
      </c>
      <c r="B26" s="219" t="s">
        <v>64</v>
      </c>
      <c r="C26" s="262" t="s">
        <v>65</v>
      </c>
      <c r="D26" s="223"/>
      <c r="E26" s="227"/>
      <c r="F26" s="230"/>
      <c r="G26" s="230">
        <f>SUMIF(AE27:AE27,"&lt;&gt;NOR",G27:G27)</f>
        <v>0</v>
      </c>
      <c r="H26" s="230"/>
      <c r="I26" s="230">
        <f>SUM(I27:I27)</f>
        <v>0</v>
      </c>
      <c r="J26" s="230"/>
      <c r="K26" s="230">
        <f>SUM(K27:K27)</f>
        <v>0</v>
      </c>
      <c r="L26" s="230"/>
      <c r="M26" s="230">
        <f>SUM(M27:M27)</f>
        <v>0</v>
      </c>
      <c r="N26" s="224"/>
      <c r="O26" s="224">
        <f>SUM(O27:O27)</f>
        <v>0</v>
      </c>
      <c r="P26" s="224"/>
      <c r="Q26" s="224">
        <f>SUM(Q27:Q27)</f>
        <v>4.3424800000000001</v>
      </c>
      <c r="R26" s="224"/>
      <c r="S26" s="224"/>
      <c r="T26" s="225"/>
      <c r="U26" s="224">
        <f>SUM(U27:U27)</f>
        <v>31.25</v>
      </c>
      <c r="AE26" t="s">
        <v>110</v>
      </c>
    </row>
    <row r="27" spans="1:60" outlineLevel="1">
      <c r="A27" s="212">
        <v>13</v>
      </c>
      <c r="B27" s="218" t="s">
        <v>139</v>
      </c>
      <c r="C27" s="261" t="s">
        <v>140</v>
      </c>
      <c r="D27" s="220" t="s">
        <v>113</v>
      </c>
      <c r="E27" s="226">
        <v>63.86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6.8000000000000005E-2</v>
      </c>
      <c r="Q27" s="221">
        <f>ROUND(E27*P27,5)</f>
        <v>4.3424800000000001</v>
      </c>
      <c r="R27" s="221"/>
      <c r="S27" s="221"/>
      <c r="T27" s="222">
        <v>0.48937999999999998</v>
      </c>
      <c r="U27" s="221">
        <f>ROUND(E27*T27,2)</f>
        <v>31.25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128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>
      <c r="A28" s="213" t="s">
        <v>109</v>
      </c>
      <c r="B28" s="219" t="s">
        <v>66</v>
      </c>
      <c r="C28" s="262" t="s">
        <v>67</v>
      </c>
      <c r="D28" s="223"/>
      <c r="E28" s="227"/>
      <c r="F28" s="230"/>
      <c r="G28" s="230">
        <f>SUMIF(AE29:AE29,"&lt;&gt;NOR",G29:G29)</f>
        <v>0</v>
      </c>
      <c r="H28" s="230"/>
      <c r="I28" s="230">
        <f>SUM(I29:I29)</f>
        <v>0</v>
      </c>
      <c r="J28" s="230"/>
      <c r="K28" s="230">
        <f>SUM(K29:K29)</f>
        <v>0</v>
      </c>
      <c r="L28" s="230"/>
      <c r="M28" s="230">
        <f>SUM(M29:M29)</f>
        <v>0</v>
      </c>
      <c r="N28" s="224"/>
      <c r="O28" s="224">
        <f>SUM(O29:O29)</f>
        <v>0</v>
      </c>
      <c r="P28" s="224"/>
      <c r="Q28" s="224">
        <f>SUM(Q29:Q29)</f>
        <v>0</v>
      </c>
      <c r="R28" s="224"/>
      <c r="S28" s="224"/>
      <c r="T28" s="225"/>
      <c r="U28" s="224">
        <f>SUM(U29:U29)</f>
        <v>5.75</v>
      </c>
      <c r="AE28" t="s">
        <v>110</v>
      </c>
    </row>
    <row r="29" spans="1:60" outlineLevel="1">
      <c r="A29" s="212">
        <v>14</v>
      </c>
      <c r="B29" s="218" t="s">
        <v>141</v>
      </c>
      <c r="C29" s="261" t="s">
        <v>142</v>
      </c>
      <c r="D29" s="220" t="s">
        <v>143</v>
      </c>
      <c r="E29" s="226">
        <v>2.23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2.577</v>
      </c>
      <c r="U29" s="221">
        <f>ROUND(E29*T29,2)</f>
        <v>5.75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114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>
      <c r="A30" s="213" t="s">
        <v>109</v>
      </c>
      <c r="B30" s="219" t="s">
        <v>68</v>
      </c>
      <c r="C30" s="262" t="s">
        <v>69</v>
      </c>
      <c r="D30" s="223"/>
      <c r="E30" s="227"/>
      <c r="F30" s="230"/>
      <c r="G30" s="230">
        <f>SUMIF(AE31:AE32,"&lt;&gt;NOR",G31:G32)</f>
        <v>0</v>
      </c>
      <c r="H30" s="230"/>
      <c r="I30" s="230">
        <f>SUM(I31:I32)</f>
        <v>0</v>
      </c>
      <c r="J30" s="230"/>
      <c r="K30" s="230">
        <f>SUM(K31:K32)</f>
        <v>0</v>
      </c>
      <c r="L30" s="230"/>
      <c r="M30" s="230">
        <f>SUM(M31:M32)</f>
        <v>0</v>
      </c>
      <c r="N30" s="224"/>
      <c r="O30" s="224">
        <f>SUM(O31:O32)</f>
        <v>0.12053999999999999</v>
      </c>
      <c r="P30" s="224"/>
      <c r="Q30" s="224">
        <f>SUM(Q31:Q32)</f>
        <v>0</v>
      </c>
      <c r="R30" s="224"/>
      <c r="S30" s="224"/>
      <c r="T30" s="225"/>
      <c r="U30" s="224">
        <f>SUM(U31:U32)</f>
        <v>3.38</v>
      </c>
      <c r="AE30" t="s">
        <v>110</v>
      </c>
    </row>
    <row r="31" spans="1:60" ht="20.399999999999999" outlineLevel="1">
      <c r="A31" s="212">
        <v>15</v>
      </c>
      <c r="B31" s="218" t="s">
        <v>144</v>
      </c>
      <c r="C31" s="261" t="s">
        <v>145</v>
      </c>
      <c r="D31" s="220" t="s">
        <v>127</v>
      </c>
      <c r="E31" s="226">
        <v>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6.0269999999999997E-2</v>
      </c>
      <c r="O31" s="221">
        <f>ROUND(E31*N31,5)</f>
        <v>6.0269999999999997E-2</v>
      </c>
      <c r="P31" s="221">
        <v>0</v>
      </c>
      <c r="Q31" s="221">
        <f>ROUND(E31*P31,5)</f>
        <v>0</v>
      </c>
      <c r="R31" s="221"/>
      <c r="S31" s="221"/>
      <c r="T31" s="222">
        <v>1.694</v>
      </c>
      <c r="U31" s="221">
        <f>ROUND(E31*T31,2)</f>
        <v>1.69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114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12">
        <v>16</v>
      </c>
      <c r="B32" s="218" t="s">
        <v>146</v>
      </c>
      <c r="C32" s="261" t="s">
        <v>147</v>
      </c>
      <c r="D32" s="220" t="s">
        <v>127</v>
      </c>
      <c r="E32" s="226">
        <v>1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6.0269999999999997E-2</v>
      </c>
      <c r="O32" s="221">
        <f>ROUND(E32*N32,5)</f>
        <v>6.0269999999999997E-2</v>
      </c>
      <c r="P32" s="221">
        <v>0</v>
      </c>
      <c r="Q32" s="221">
        <f>ROUND(E32*P32,5)</f>
        <v>0</v>
      </c>
      <c r="R32" s="221"/>
      <c r="S32" s="221"/>
      <c r="T32" s="222">
        <v>1.694</v>
      </c>
      <c r="U32" s="221">
        <f>ROUND(E32*T32,2)</f>
        <v>1.69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114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>
      <c r="A33" s="213" t="s">
        <v>109</v>
      </c>
      <c r="B33" s="219" t="s">
        <v>70</v>
      </c>
      <c r="C33" s="262" t="s">
        <v>71</v>
      </c>
      <c r="D33" s="223"/>
      <c r="E33" s="227"/>
      <c r="F33" s="230"/>
      <c r="G33" s="230">
        <f>SUMIF(AE34:AE41,"&lt;&gt;NOR",G34:G41)</f>
        <v>0</v>
      </c>
      <c r="H33" s="230"/>
      <c r="I33" s="230">
        <f>SUM(I34:I41)</f>
        <v>0</v>
      </c>
      <c r="J33" s="230"/>
      <c r="K33" s="230">
        <f>SUM(K34:K41)</f>
        <v>0</v>
      </c>
      <c r="L33" s="230"/>
      <c r="M33" s="230">
        <f>SUM(M34:M41)</f>
        <v>0</v>
      </c>
      <c r="N33" s="224"/>
      <c r="O33" s="224">
        <f>SUM(O34:O41)</f>
        <v>8.5750000000000007E-2</v>
      </c>
      <c r="P33" s="224"/>
      <c r="Q33" s="224">
        <f>SUM(Q34:Q41)</f>
        <v>0.15360000000000001</v>
      </c>
      <c r="R33" s="224"/>
      <c r="S33" s="224"/>
      <c r="T33" s="225"/>
      <c r="U33" s="224">
        <f>SUM(U34:U41)</f>
        <v>23.439999999999998</v>
      </c>
      <c r="AE33" t="s">
        <v>110</v>
      </c>
    </row>
    <row r="34" spans="1:60" outlineLevel="1">
      <c r="A34" s="212">
        <v>17</v>
      </c>
      <c r="B34" s="218" t="s">
        <v>148</v>
      </c>
      <c r="C34" s="261" t="s">
        <v>149</v>
      </c>
      <c r="D34" s="220" t="s">
        <v>131</v>
      </c>
      <c r="E34" s="226">
        <v>3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1.933E-2</v>
      </c>
      <c r="Q34" s="221">
        <f>ROUND(E34*P34,5)</f>
        <v>5.799E-2</v>
      </c>
      <c r="R34" s="221"/>
      <c r="S34" s="221"/>
      <c r="T34" s="222">
        <v>0.64383000000000001</v>
      </c>
      <c r="U34" s="221">
        <f>ROUND(E34*T34,2)</f>
        <v>1.93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12">
        <v>18</v>
      </c>
      <c r="B35" s="218" t="s">
        <v>150</v>
      </c>
      <c r="C35" s="261" t="s">
        <v>151</v>
      </c>
      <c r="D35" s="220" t="s">
        <v>131</v>
      </c>
      <c r="E35" s="226">
        <v>3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3.1870000000000002E-2</v>
      </c>
      <c r="Q35" s="221">
        <f>ROUND(E35*P35,5)</f>
        <v>9.5610000000000001E-2</v>
      </c>
      <c r="R35" s="221"/>
      <c r="S35" s="221"/>
      <c r="T35" s="222">
        <v>0.89376</v>
      </c>
      <c r="U35" s="221">
        <f>ROUND(E35*T35,2)</f>
        <v>2.68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128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2">
        <v>19</v>
      </c>
      <c r="B36" s="218" t="s">
        <v>152</v>
      </c>
      <c r="C36" s="261" t="s">
        <v>153</v>
      </c>
      <c r="D36" s="220" t="s">
        <v>131</v>
      </c>
      <c r="E36" s="226">
        <v>3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3.1800000000000001E-3</v>
      </c>
      <c r="O36" s="221">
        <f>ROUND(E36*N36,5)</f>
        <v>9.5399999999999999E-3</v>
      </c>
      <c r="P36" s="221">
        <v>0</v>
      </c>
      <c r="Q36" s="221">
        <f>ROUND(E36*P36,5)</f>
        <v>0</v>
      </c>
      <c r="R36" s="221"/>
      <c r="S36" s="221"/>
      <c r="T36" s="222">
        <v>2.5339</v>
      </c>
      <c r="U36" s="221">
        <f>ROUND(E36*T36,2)</f>
        <v>7.6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2">
        <v>20</v>
      </c>
      <c r="B37" s="218" t="s">
        <v>154</v>
      </c>
      <c r="C37" s="261" t="s">
        <v>155</v>
      </c>
      <c r="D37" s="220" t="s">
        <v>131</v>
      </c>
      <c r="E37" s="226">
        <v>3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1.8669999999999999E-2</v>
      </c>
      <c r="O37" s="221">
        <f>ROUND(E37*N37,5)</f>
        <v>5.6009999999999997E-2</v>
      </c>
      <c r="P37" s="221">
        <v>0</v>
      </c>
      <c r="Q37" s="221">
        <f>ROUND(E37*P37,5)</f>
        <v>0</v>
      </c>
      <c r="R37" s="221"/>
      <c r="S37" s="221"/>
      <c r="T37" s="222">
        <v>2.92136</v>
      </c>
      <c r="U37" s="221">
        <f>ROUND(E37*T37,2)</f>
        <v>8.76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128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12">
        <v>21</v>
      </c>
      <c r="B38" s="218" t="s">
        <v>156</v>
      </c>
      <c r="C38" s="261" t="s">
        <v>157</v>
      </c>
      <c r="D38" s="220" t="s">
        <v>131</v>
      </c>
      <c r="E38" s="226">
        <v>3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1.9E-3</v>
      </c>
      <c r="O38" s="221">
        <f>ROUND(E38*N38,5)</f>
        <v>5.7000000000000002E-3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114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12">
        <v>22</v>
      </c>
      <c r="B39" s="218" t="s">
        <v>158</v>
      </c>
      <c r="C39" s="261" t="s">
        <v>159</v>
      </c>
      <c r="D39" s="220" t="s">
        <v>160</v>
      </c>
      <c r="E39" s="226">
        <v>1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1.09E-2</v>
      </c>
      <c r="O39" s="221">
        <f>ROUND(E39*N39,5)</f>
        <v>1.09E-2</v>
      </c>
      <c r="P39" s="221">
        <v>0</v>
      </c>
      <c r="Q39" s="221">
        <f>ROUND(E39*P39,5)</f>
        <v>0</v>
      </c>
      <c r="R39" s="221"/>
      <c r="S39" s="221"/>
      <c r="T39" s="222">
        <v>1.25</v>
      </c>
      <c r="U39" s="221">
        <f>ROUND(E39*T39,2)</f>
        <v>1.25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114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2">
        <v>23</v>
      </c>
      <c r="B40" s="218" t="s">
        <v>161</v>
      </c>
      <c r="C40" s="261" t="s">
        <v>162</v>
      </c>
      <c r="D40" s="220" t="s">
        <v>131</v>
      </c>
      <c r="E40" s="226">
        <v>3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1.1999999999999999E-3</v>
      </c>
      <c r="O40" s="221">
        <f>ROUND(E40*N40,5)</f>
        <v>3.5999999999999999E-3</v>
      </c>
      <c r="P40" s="221">
        <v>0</v>
      </c>
      <c r="Q40" s="221">
        <f>ROUND(E40*P40,5)</f>
        <v>0</v>
      </c>
      <c r="R40" s="221"/>
      <c r="S40" s="221"/>
      <c r="T40" s="222">
        <v>0</v>
      </c>
      <c r="U40" s="221">
        <f>ROUND(E40*T40,2)</f>
        <v>0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163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12">
        <v>24</v>
      </c>
      <c r="B41" s="218" t="s">
        <v>164</v>
      </c>
      <c r="C41" s="261" t="s">
        <v>165</v>
      </c>
      <c r="D41" s="220" t="s">
        <v>143</v>
      </c>
      <c r="E41" s="226">
        <v>0.75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0</v>
      </c>
      <c r="O41" s="221">
        <f>ROUND(E41*N41,5)</f>
        <v>0</v>
      </c>
      <c r="P41" s="221">
        <v>0</v>
      </c>
      <c r="Q41" s="221">
        <f>ROUND(E41*P41,5)</f>
        <v>0</v>
      </c>
      <c r="R41" s="221"/>
      <c r="S41" s="221"/>
      <c r="T41" s="222">
        <v>1.629</v>
      </c>
      <c r="U41" s="221">
        <f>ROUND(E41*T41,2)</f>
        <v>1.22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114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>
      <c r="A42" s="213" t="s">
        <v>109</v>
      </c>
      <c r="B42" s="219" t="s">
        <v>72</v>
      </c>
      <c r="C42" s="262" t="s">
        <v>73</v>
      </c>
      <c r="D42" s="223"/>
      <c r="E42" s="227"/>
      <c r="F42" s="230"/>
      <c r="G42" s="230">
        <f>SUMIF(AE43:AE45,"&lt;&gt;NOR",G43:G45)</f>
        <v>0</v>
      </c>
      <c r="H42" s="230"/>
      <c r="I42" s="230">
        <f>SUM(I43:I45)</f>
        <v>0</v>
      </c>
      <c r="J42" s="230"/>
      <c r="K42" s="230">
        <f>SUM(K43:K45)</f>
        <v>0</v>
      </c>
      <c r="L42" s="230"/>
      <c r="M42" s="230">
        <f>SUM(M43:M45)</f>
        <v>0</v>
      </c>
      <c r="N42" s="224"/>
      <c r="O42" s="224">
        <f>SUM(O43:O45)</f>
        <v>5.8400000000000001E-2</v>
      </c>
      <c r="P42" s="224"/>
      <c r="Q42" s="224">
        <f>SUM(Q43:Q45)</f>
        <v>0</v>
      </c>
      <c r="R42" s="224"/>
      <c r="S42" s="224"/>
      <c r="T42" s="225"/>
      <c r="U42" s="224">
        <f>SUM(U43:U45)</f>
        <v>5.8</v>
      </c>
      <c r="AE42" t="s">
        <v>110</v>
      </c>
    </row>
    <row r="43" spans="1:60" outlineLevel="1">
      <c r="A43" s="212">
        <v>25</v>
      </c>
      <c r="B43" s="218" t="s">
        <v>166</v>
      </c>
      <c r="C43" s="261" t="s">
        <v>167</v>
      </c>
      <c r="D43" s="220" t="s">
        <v>131</v>
      </c>
      <c r="E43" s="226">
        <v>4</v>
      </c>
      <c r="F43" s="228">
        <f>H43+J43</f>
        <v>0</v>
      </c>
      <c r="G43" s="229">
        <f>ROUND(E43*F43,2)</f>
        <v>0</v>
      </c>
      <c r="H43" s="229"/>
      <c r="I43" s="229">
        <f>ROUND(E43*H43,2)</f>
        <v>0</v>
      </c>
      <c r="J43" s="229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1.45</v>
      </c>
      <c r="U43" s="221">
        <f>ROUND(E43*T43,2)</f>
        <v>5.8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114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>
      <c r="A44" s="212">
        <v>26</v>
      </c>
      <c r="B44" s="218" t="s">
        <v>168</v>
      </c>
      <c r="C44" s="261" t="s">
        <v>169</v>
      </c>
      <c r="D44" s="220" t="s">
        <v>131</v>
      </c>
      <c r="E44" s="226">
        <v>4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1.38E-2</v>
      </c>
      <c r="O44" s="221">
        <f>ROUND(E44*N44,5)</f>
        <v>5.5199999999999999E-2</v>
      </c>
      <c r="P44" s="221">
        <v>0</v>
      </c>
      <c r="Q44" s="221">
        <f>ROUND(E44*P44,5)</f>
        <v>0</v>
      </c>
      <c r="R44" s="221"/>
      <c r="S44" s="221"/>
      <c r="T44" s="222">
        <v>0</v>
      </c>
      <c r="U44" s="221">
        <f>ROUND(E44*T44,2)</f>
        <v>0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163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>
      <c r="A45" s="212">
        <v>27</v>
      </c>
      <c r="B45" s="218" t="s">
        <v>170</v>
      </c>
      <c r="C45" s="261" t="s">
        <v>171</v>
      </c>
      <c r="D45" s="220" t="s">
        <v>131</v>
      </c>
      <c r="E45" s="226">
        <v>4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8.0000000000000004E-4</v>
      </c>
      <c r="O45" s="221">
        <f>ROUND(E45*N45,5)</f>
        <v>3.2000000000000002E-3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163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>
      <c r="A46" s="213" t="s">
        <v>109</v>
      </c>
      <c r="B46" s="219" t="s">
        <v>74</v>
      </c>
      <c r="C46" s="262" t="s">
        <v>75</v>
      </c>
      <c r="D46" s="223"/>
      <c r="E46" s="227"/>
      <c r="F46" s="230"/>
      <c r="G46" s="230">
        <f>SUMIF(AE47:AE52,"&lt;&gt;NOR",G47:G52)</f>
        <v>0</v>
      </c>
      <c r="H46" s="230"/>
      <c r="I46" s="230">
        <f>SUM(I47:I52)</f>
        <v>0</v>
      </c>
      <c r="J46" s="230"/>
      <c r="K46" s="230">
        <f>SUM(K47:K52)</f>
        <v>0</v>
      </c>
      <c r="L46" s="230"/>
      <c r="M46" s="230">
        <f>SUM(M47:M52)</f>
        <v>0</v>
      </c>
      <c r="N46" s="224"/>
      <c r="O46" s="224">
        <f>SUM(O47:O52)</f>
        <v>0.28869</v>
      </c>
      <c r="P46" s="224"/>
      <c r="Q46" s="224">
        <f>SUM(Q47:Q52)</f>
        <v>0</v>
      </c>
      <c r="R46" s="224"/>
      <c r="S46" s="224"/>
      <c r="T46" s="225"/>
      <c r="U46" s="224">
        <f>SUM(U47:U52)</f>
        <v>19.490000000000002</v>
      </c>
      <c r="AE46" t="s">
        <v>110</v>
      </c>
    </row>
    <row r="47" spans="1:60" outlineLevel="1">
      <c r="A47" s="212">
        <v>28</v>
      </c>
      <c r="B47" s="218" t="s">
        <v>172</v>
      </c>
      <c r="C47" s="261" t="s">
        <v>173</v>
      </c>
      <c r="D47" s="220" t="s">
        <v>113</v>
      </c>
      <c r="E47" s="226">
        <v>12.5</v>
      </c>
      <c r="F47" s="228">
        <f>H47+J47</f>
        <v>0</v>
      </c>
      <c r="G47" s="229">
        <f>ROUND(E47*F47,2)</f>
        <v>0</v>
      </c>
      <c r="H47" s="229"/>
      <c r="I47" s="229">
        <f>ROUND(E47*H47,2)</f>
        <v>0</v>
      </c>
      <c r="J47" s="229"/>
      <c r="K47" s="229">
        <f>ROUND(E47*J47,2)</f>
        <v>0</v>
      </c>
      <c r="L47" s="229">
        <v>21</v>
      </c>
      <c r="M47" s="229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0.255</v>
      </c>
      <c r="U47" s="221">
        <f>ROUND(E47*T47,2)</f>
        <v>3.19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114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12">
        <v>29</v>
      </c>
      <c r="B48" s="218" t="s">
        <v>174</v>
      </c>
      <c r="C48" s="261" t="s">
        <v>175</v>
      </c>
      <c r="D48" s="220" t="s">
        <v>113</v>
      </c>
      <c r="E48" s="226">
        <v>12.5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2.1000000000000001E-4</v>
      </c>
      <c r="O48" s="221">
        <f>ROUND(E48*N48,5)</f>
        <v>2.63E-3</v>
      </c>
      <c r="P48" s="221">
        <v>0</v>
      </c>
      <c r="Q48" s="221">
        <f>ROUND(E48*P48,5)</f>
        <v>0</v>
      </c>
      <c r="R48" s="221"/>
      <c r="S48" s="221"/>
      <c r="T48" s="222">
        <v>0.05</v>
      </c>
      <c r="U48" s="221">
        <f>ROUND(E48*T48,2)</f>
        <v>0.63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114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0.399999999999999" outlineLevel="1">
      <c r="A49" s="212">
        <v>30</v>
      </c>
      <c r="B49" s="218" t="s">
        <v>176</v>
      </c>
      <c r="C49" s="261" t="s">
        <v>177</v>
      </c>
      <c r="D49" s="220" t="s">
        <v>113</v>
      </c>
      <c r="E49" s="226">
        <v>12.5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3.5200000000000001E-3</v>
      </c>
      <c r="O49" s="221">
        <f>ROUND(E49*N49,5)</f>
        <v>4.3999999999999997E-2</v>
      </c>
      <c r="P49" s="221">
        <v>0</v>
      </c>
      <c r="Q49" s="221">
        <f>ROUND(E49*P49,5)</f>
        <v>0</v>
      </c>
      <c r="R49" s="221"/>
      <c r="S49" s="221"/>
      <c r="T49" s="222">
        <v>0.97</v>
      </c>
      <c r="U49" s="221">
        <f>ROUND(E49*T49,2)</f>
        <v>12.13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114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>
      <c r="A50" s="212">
        <v>31</v>
      </c>
      <c r="B50" s="218" t="s">
        <v>178</v>
      </c>
      <c r="C50" s="261" t="s">
        <v>179</v>
      </c>
      <c r="D50" s="220" t="s">
        <v>113</v>
      </c>
      <c r="E50" s="226">
        <v>12.5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1.9199999999999998E-2</v>
      </c>
      <c r="O50" s="221">
        <f>ROUND(E50*N50,5)</f>
        <v>0.24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163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12">
        <v>32</v>
      </c>
      <c r="B51" s="218" t="s">
        <v>180</v>
      </c>
      <c r="C51" s="261" t="s">
        <v>181</v>
      </c>
      <c r="D51" s="220" t="s">
        <v>0</v>
      </c>
      <c r="E51" s="226">
        <v>24.667400000000001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114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20.399999999999999" outlineLevel="1">
      <c r="A52" s="212">
        <v>33</v>
      </c>
      <c r="B52" s="218" t="s">
        <v>182</v>
      </c>
      <c r="C52" s="261" t="s">
        <v>183</v>
      </c>
      <c r="D52" s="220" t="s">
        <v>184</v>
      </c>
      <c r="E52" s="226">
        <v>25.8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8.0000000000000007E-5</v>
      </c>
      <c r="O52" s="221">
        <f>ROUND(E52*N52,5)</f>
        <v>2.0600000000000002E-3</v>
      </c>
      <c r="P52" s="221">
        <v>0</v>
      </c>
      <c r="Q52" s="221">
        <f>ROUND(E52*P52,5)</f>
        <v>0</v>
      </c>
      <c r="R52" s="221"/>
      <c r="S52" s="221"/>
      <c r="T52" s="222">
        <v>0.13719999999999999</v>
      </c>
      <c r="U52" s="221">
        <f>ROUND(E52*T52,2)</f>
        <v>3.54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114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>
      <c r="A53" s="213" t="s">
        <v>109</v>
      </c>
      <c r="B53" s="219" t="s">
        <v>76</v>
      </c>
      <c r="C53" s="262" t="s">
        <v>77</v>
      </c>
      <c r="D53" s="223"/>
      <c r="E53" s="227"/>
      <c r="F53" s="230"/>
      <c r="G53" s="230">
        <f>SUMIF(AE54:AE57,"&lt;&gt;NOR",G54:G57)</f>
        <v>0</v>
      </c>
      <c r="H53" s="230"/>
      <c r="I53" s="230">
        <f>SUM(I54:I57)</f>
        <v>0</v>
      </c>
      <c r="J53" s="230"/>
      <c r="K53" s="230">
        <f>SUM(K54:K57)</f>
        <v>0</v>
      </c>
      <c r="L53" s="230"/>
      <c r="M53" s="230">
        <f>SUM(M54:M57)</f>
        <v>0</v>
      </c>
      <c r="N53" s="224"/>
      <c r="O53" s="224">
        <f>SUM(O54:O57)</f>
        <v>1.2234400000000001</v>
      </c>
      <c r="P53" s="224"/>
      <c r="Q53" s="224">
        <f>SUM(Q54:Q57)</f>
        <v>0</v>
      </c>
      <c r="R53" s="224"/>
      <c r="S53" s="224"/>
      <c r="T53" s="225"/>
      <c r="U53" s="224">
        <f>SUM(U54:U57)</f>
        <v>76.040000000000006</v>
      </c>
      <c r="AE53" t="s">
        <v>110</v>
      </c>
    </row>
    <row r="54" spans="1:60" outlineLevel="1">
      <c r="A54" s="212">
        <v>34</v>
      </c>
      <c r="B54" s="218" t="s">
        <v>185</v>
      </c>
      <c r="C54" s="261" t="s">
        <v>186</v>
      </c>
      <c r="D54" s="220" t="s">
        <v>113</v>
      </c>
      <c r="E54" s="226">
        <v>62.39</v>
      </c>
      <c r="F54" s="228">
        <f>H54+J54</f>
        <v>0</v>
      </c>
      <c r="G54" s="229">
        <f>ROUND(E54*F54,2)</f>
        <v>0</v>
      </c>
      <c r="H54" s="229"/>
      <c r="I54" s="229">
        <f>ROUND(E54*H54,2)</f>
        <v>0</v>
      </c>
      <c r="J54" s="229"/>
      <c r="K54" s="229">
        <f>ROUND(E54*J54,2)</f>
        <v>0</v>
      </c>
      <c r="L54" s="229">
        <v>21</v>
      </c>
      <c r="M54" s="229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0.33</v>
      </c>
      <c r="U54" s="221">
        <f>ROUND(E54*T54,2)</f>
        <v>20.59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114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0.399999999999999" outlineLevel="1">
      <c r="A55" s="212">
        <v>35</v>
      </c>
      <c r="B55" s="218" t="s">
        <v>187</v>
      </c>
      <c r="C55" s="261" t="s">
        <v>188</v>
      </c>
      <c r="D55" s="220" t="s">
        <v>113</v>
      </c>
      <c r="E55" s="226">
        <v>51.6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4.5100000000000001E-3</v>
      </c>
      <c r="O55" s="221">
        <f>ROUND(E55*N55,5)</f>
        <v>0.23272000000000001</v>
      </c>
      <c r="P55" s="221">
        <v>0</v>
      </c>
      <c r="Q55" s="221">
        <f>ROUND(E55*P55,5)</f>
        <v>0</v>
      </c>
      <c r="R55" s="221"/>
      <c r="S55" s="221"/>
      <c r="T55" s="222">
        <v>1.0746</v>
      </c>
      <c r="U55" s="221">
        <f>ROUND(E55*T55,2)</f>
        <v>55.45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12">
        <v>36</v>
      </c>
      <c r="B56" s="218" t="s">
        <v>189</v>
      </c>
      <c r="C56" s="261" t="s">
        <v>190</v>
      </c>
      <c r="D56" s="220" t="s">
        <v>113</v>
      </c>
      <c r="E56" s="226">
        <v>51.6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1.9199999999999998E-2</v>
      </c>
      <c r="O56" s="221">
        <f>ROUND(E56*N56,5)</f>
        <v>0.99072000000000005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163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12">
        <v>37</v>
      </c>
      <c r="B57" s="218" t="s">
        <v>191</v>
      </c>
      <c r="C57" s="261" t="s">
        <v>192</v>
      </c>
      <c r="D57" s="220" t="s">
        <v>0</v>
      </c>
      <c r="E57" s="226">
        <v>97.339759999999998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114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>
      <c r="A58" s="213" t="s">
        <v>109</v>
      </c>
      <c r="B58" s="219" t="s">
        <v>78</v>
      </c>
      <c r="C58" s="262" t="s">
        <v>79</v>
      </c>
      <c r="D58" s="223"/>
      <c r="E58" s="227"/>
      <c r="F58" s="230"/>
      <c r="G58" s="230">
        <f>SUMIF(AE59:AE60,"&lt;&gt;NOR",G59:G60)</f>
        <v>0</v>
      </c>
      <c r="H58" s="230"/>
      <c r="I58" s="230">
        <f>SUM(I59:I60)</f>
        <v>0</v>
      </c>
      <c r="J58" s="230"/>
      <c r="K58" s="230">
        <f>SUM(K59:K60)</f>
        <v>0</v>
      </c>
      <c r="L58" s="230"/>
      <c r="M58" s="230">
        <f>SUM(M59:M60)</f>
        <v>0</v>
      </c>
      <c r="N58" s="224"/>
      <c r="O58" s="224">
        <f>SUM(O59:O60)</f>
        <v>4.64E-3</v>
      </c>
      <c r="P58" s="224"/>
      <c r="Q58" s="224">
        <f>SUM(Q59:Q60)</f>
        <v>0</v>
      </c>
      <c r="R58" s="224"/>
      <c r="S58" s="224"/>
      <c r="T58" s="225"/>
      <c r="U58" s="224">
        <f>SUM(U59:U60)</f>
        <v>1.73</v>
      </c>
      <c r="AE58" t="s">
        <v>110</v>
      </c>
    </row>
    <row r="59" spans="1:60" outlineLevel="1">
      <c r="A59" s="212">
        <v>38</v>
      </c>
      <c r="B59" s="218" t="s">
        <v>193</v>
      </c>
      <c r="C59" s="261" t="s">
        <v>194</v>
      </c>
      <c r="D59" s="220" t="s">
        <v>113</v>
      </c>
      <c r="E59" s="226">
        <v>12.9</v>
      </c>
      <c r="F59" s="228">
        <f>H59+J59</f>
        <v>0</v>
      </c>
      <c r="G59" s="229">
        <f>ROUND(E59*F59,2)</f>
        <v>0</v>
      </c>
      <c r="H59" s="229"/>
      <c r="I59" s="229">
        <f>ROUND(E59*H59,2)</f>
        <v>0</v>
      </c>
      <c r="J59" s="229"/>
      <c r="K59" s="229">
        <f>ROUND(E59*J59,2)</f>
        <v>0</v>
      </c>
      <c r="L59" s="229">
        <v>21</v>
      </c>
      <c r="M59" s="229">
        <f>G59*(1+L59/100)</f>
        <v>0</v>
      </c>
      <c r="N59" s="221">
        <v>6.9999999999999994E-5</v>
      </c>
      <c r="O59" s="221">
        <f>ROUND(E59*N59,5)</f>
        <v>8.9999999999999998E-4</v>
      </c>
      <c r="P59" s="221">
        <v>0</v>
      </c>
      <c r="Q59" s="221">
        <f>ROUND(E59*P59,5)</f>
        <v>0</v>
      </c>
      <c r="R59" s="221"/>
      <c r="S59" s="221"/>
      <c r="T59" s="222">
        <v>3.2480000000000002E-2</v>
      </c>
      <c r="U59" s="221">
        <f>ROUND(E59*T59,2)</f>
        <v>0.42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114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>
      <c r="A60" s="212">
        <v>39</v>
      </c>
      <c r="B60" s="218" t="s">
        <v>195</v>
      </c>
      <c r="C60" s="261" t="s">
        <v>196</v>
      </c>
      <c r="D60" s="220" t="s">
        <v>113</v>
      </c>
      <c r="E60" s="226">
        <v>12.9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2.9E-4</v>
      </c>
      <c r="O60" s="221">
        <f>ROUND(E60*N60,5)</f>
        <v>3.7399999999999998E-3</v>
      </c>
      <c r="P60" s="221">
        <v>0</v>
      </c>
      <c r="Q60" s="221">
        <f>ROUND(E60*P60,5)</f>
        <v>0</v>
      </c>
      <c r="R60" s="221"/>
      <c r="S60" s="221"/>
      <c r="T60" s="222">
        <v>0.10191</v>
      </c>
      <c r="U60" s="221">
        <f>ROUND(E60*T60,2)</f>
        <v>1.31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>
      <c r="A61" s="213" t="s">
        <v>109</v>
      </c>
      <c r="B61" s="219" t="s">
        <v>80</v>
      </c>
      <c r="C61" s="262" t="s">
        <v>81</v>
      </c>
      <c r="D61" s="223"/>
      <c r="E61" s="227"/>
      <c r="F61" s="230"/>
      <c r="G61" s="230">
        <f>SUMIF(AE62:AE67,"&lt;&gt;NOR",G62:G67)</f>
        <v>0</v>
      </c>
      <c r="H61" s="230"/>
      <c r="I61" s="230">
        <f>SUM(I62:I67)</f>
        <v>0</v>
      </c>
      <c r="J61" s="230"/>
      <c r="K61" s="230">
        <f>SUM(K62:K67)</f>
        <v>0</v>
      </c>
      <c r="L61" s="230"/>
      <c r="M61" s="230">
        <f>SUM(M62:M67)</f>
        <v>0</v>
      </c>
      <c r="N61" s="224"/>
      <c r="O61" s="224">
        <f>SUM(O62:O67)</f>
        <v>0</v>
      </c>
      <c r="P61" s="224"/>
      <c r="Q61" s="224">
        <f>SUM(Q62:Q67)</f>
        <v>0</v>
      </c>
      <c r="R61" s="224"/>
      <c r="S61" s="224"/>
      <c r="T61" s="225"/>
      <c r="U61" s="224">
        <f>SUM(U62:U67)</f>
        <v>5.4399999999999995</v>
      </c>
      <c r="AE61" t="s">
        <v>110</v>
      </c>
    </row>
    <row r="62" spans="1:60" outlineLevel="1">
      <c r="A62" s="212">
        <v>40</v>
      </c>
      <c r="B62" s="218" t="s">
        <v>197</v>
      </c>
      <c r="C62" s="261" t="s">
        <v>198</v>
      </c>
      <c r="D62" s="220" t="s">
        <v>143</v>
      </c>
      <c r="E62" s="226">
        <v>2.15</v>
      </c>
      <c r="F62" s="228">
        <f>H62+J62</f>
        <v>0</v>
      </c>
      <c r="G62" s="229">
        <f>ROUND(E62*F62,2)</f>
        <v>0</v>
      </c>
      <c r="H62" s="229"/>
      <c r="I62" s="229">
        <f>ROUND(E62*H62,2)</f>
        <v>0</v>
      </c>
      <c r="J62" s="229"/>
      <c r="K62" s="229">
        <f>ROUND(E62*J62,2)</f>
        <v>0</v>
      </c>
      <c r="L62" s="229">
        <v>21</v>
      </c>
      <c r="M62" s="229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0.16400000000000001</v>
      </c>
      <c r="U62" s="221">
        <f>ROUND(E62*T62,2)</f>
        <v>0.35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114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12">
        <v>41</v>
      </c>
      <c r="B63" s="218" t="s">
        <v>199</v>
      </c>
      <c r="C63" s="261" t="s">
        <v>200</v>
      </c>
      <c r="D63" s="220" t="s">
        <v>143</v>
      </c>
      <c r="E63" s="226">
        <v>2.15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0.93300000000000005</v>
      </c>
      <c r="U63" s="221">
        <f>ROUND(E63*T63,2)</f>
        <v>2.0099999999999998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114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12">
        <v>42</v>
      </c>
      <c r="B64" s="218" t="s">
        <v>201</v>
      </c>
      <c r="C64" s="261" t="s">
        <v>202</v>
      </c>
      <c r="D64" s="220" t="s">
        <v>143</v>
      </c>
      <c r="E64" s="226">
        <v>2.15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0.49</v>
      </c>
      <c r="U64" s="221">
        <f>ROUND(E64*T64,2)</f>
        <v>1.05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114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12">
        <v>43</v>
      </c>
      <c r="B65" s="218" t="s">
        <v>203</v>
      </c>
      <c r="C65" s="261" t="s">
        <v>204</v>
      </c>
      <c r="D65" s="220" t="s">
        <v>143</v>
      </c>
      <c r="E65" s="226">
        <v>4.3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</v>
      </c>
      <c r="U65" s="221">
        <f>ROUND(E65*T65,2)</f>
        <v>0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12">
        <v>44</v>
      </c>
      <c r="B66" s="218" t="s">
        <v>205</v>
      </c>
      <c r="C66" s="261" t="s">
        <v>206</v>
      </c>
      <c r="D66" s="220" t="s">
        <v>143</v>
      </c>
      <c r="E66" s="226">
        <v>2.15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0.94199999999999995</v>
      </c>
      <c r="U66" s="221">
        <f>ROUND(E66*T66,2)</f>
        <v>2.0299999999999998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114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2">
        <v>45</v>
      </c>
      <c r="B67" s="218" t="s">
        <v>207</v>
      </c>
      <c r="C67" s="261" t="s">
        <v>208</v>
      </c>
      <c r="D67" s="220" t="s">
        <v>143</v>
      </c>
      <c r="E67" s="226">
        <v>2.15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114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>
      <c r="A68" s="213" t="s">
        <v>109</v>
      </c>
      <c r="B68" s="219" t="s">
        <v>82</v>
      </c>
      <c r="C68" s="262" t="s">
        <v>27</v>
      </c>
      <c r="D68" s="223"/>
      <c r="E68" s="227"/>
      <c r="F68" s="230"/>
      <c r="G68" s="230">
        <f>SUMIF(AE69:AE69,"&lt;&gt;NOR",G69:G69)</f>
        <v>0</v>
      </c>
      <c r="H68" s="230"/>
      <c r="I68" s="230">
        <f>SUM(I69:I69)</f>
        <v>0</v>
      </c>
      <c r="J68" s="230"/>
      <c r="K68" s="230">
        <f>SUM(K69:K69)</f>
        <v>0</v>
      </c>
      <c r="L68" s="230"/>
      <c r="M68" s="230">
        <f>SUM(M69:M69)</f>
        <v>0</v>
      </c>
      <c r="N68" s="224"/>
      <c r="O68" s="224">
        <f>SUM(O69:O69)</f>
        <v>0</v>
      </c>
      <c r="P68" s="224"/>
      <c r="Q68" s="224">
        <f>SUM(Q69:Q69)</f>
        <v>0</v>
      </c>
      <c r="R68" s="224"/>
      <c r="S68" s="224"/>
      <c r="T68" s="225"/>
      <c r="U68" s="224">
        <f>SUM(U69:U69)</f>
        <v>0</v>
      </c>
      <c r="AE68" t="s">
        <v>110</v>
      </c>
    </row>
    <row r="69" spans="1:60" ht="20.399999999999999" outlineLevel="1">
      <c r="A69" s="212">
        <v>46</v>
      </c>
      <c r="B69" s="218" t="s">
        <v>209</v>
      </c>
      <c r="C69" s="261" t="s">
        <v>210</v>
      </c>
      <c r="D69" s="220" t="s">
        <v>211</v>
      </c>
      <c r="E69" s="226">
        <v>1</v>
      </c>
      <c r="F69" s="228">
        <f>H69+J69</f>
        <v>0</v>
      </c>
      <c r="G69" s="229">
        <f>ROUND(E69*F69,2)</f>
        <v>0</v>
      </c>
      <c r="H69" s="229"/>
      <c r="I69" s="229">
        <f>ROUND(E69*H69,2)</f>
        <v>0</v>
      </c>
      <c r="J69" s="229"/>
      <c r="K69" s="229">
        <f>ROUND(E69*J69,2)</f>
        <v>0</v>
      </c>
      <c r="L69" s="229">
        <v>21</v>
      </c>
      <c r="M69" s="229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114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>
      <c r="A70" s="213" t="s">
        <v>109</v>
      </c>
      <c r="B70" s="219" t="s">
        <v>83</v>
      </c>
      <c r="C70" s="262" t="s">
        <v>26</v>
      </c>
      <c r="D70" s="223"/>
      <c r="E70" s="227"/>
      <c r="F70" s="230"/>
      <c r="G70" s="230">
        <f>SUMIF(AE71:AE77,"&lt;&gt;NOR",G71:G77)</f>
        <v>0</v>
      </c>
      <c r="H70" s="230"/>
      <c r="I70" s="230">
        <f>SUM(I71:I77)</f>
        <v>0</v>
      </c>
      <c r="J70" s="230"/>
      <c r="K70" s="230">
        <f>SUM(K71:K77)</f>
        <v>0</v>
      </c>
      <c r="L70" s="230"/>
      <c r="M70" s="230">
        <f>SUM(M71:M77)</f>
        <v>0</v>
      </c>
      <c r="N70" s="224"/>
      <c r="O70" s="224">
        <f>SUM(O71:O77)</f>
        <v>0</v>
      </c>
      <c r="P70" s="224"/>
      <c r="Q70" s="224">
        <f>SUM(Q71:Q77)</f>
        <v>0</v>
      </c>
      <c r="R70" s="224"/>
      <c r="S70" s="224"/>
      <c r="T70" s="225"/>
      <c r="U70" s="224">
        <f>SUM(U71:U77)</f>
        <v>20</v>
      </c>
      <c r="AE70" t="s">
        <v>110</v>
      </c>
    </row>
    <row r="71" spans="1:60" outlineLevel="1">
      <c r="A71" s="212">
        <v>47</v>
      </c>
      <c r="B71" s="218" t="s">
        <v>212</v>
      </c>
      <c r="C71" s="261" t="s">
        <v>213</v>
      </c>
      <c r="D71" s="220" t="s">
        <v>211</v>
      </c>
      <c r="E71" s="226">
        <v>1</v>
      </c>
      <c r="F71" s="228">
        <f>H71+J71</f>
        <v>0</v>
      </c>
      <c r="G71" s="229">
        <f>ROUND(E71*F71,2)</f>
        <v>0</v>
      </c>
      <c r="H71" s="229"/>
      <c r="I71" s="229">
        <f>ROUND(E71*H71,2)</f>
        <v>0</v>
      </c>
      <c r="J71" s="229"/>
      <c r="K71" s="229">
        <f>ROUND(E71*J71,2)</f>
        <v>0</v>
      </c>
      <c r="L71" s="229">
        <v>21</v>
      </c>
      <c r="M71" s="229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0</v>
      </c>
      <c r="U71" s="221">
        <f>ROUND(E71*T71,2)</f>
        <v>0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114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12">
        <v>48</v>
      </c>
      <c r="B72" s="218" t="s">
        <v>214</v>
      </c>
      <c r="C72" s="261" t="s">
        <v>215</v>
      </c>
      <c r="D72" s="220" t="s">
        <v>211</v>
      </c>
      <c r="E72" s="226">
        <v>1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114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12">
        <v>49</v>
      </c>
      <c r="B73" s="218" t="s">
        <v>216</v>
      </c>
      <c r="C73" s="261" t="s">
        <v>217</v>
      </c>
      <c r="D73" s="220" t="s">
        <v>211</v>
      </c>
      <c r="E73" s="226">
        <v>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12">
        <v>50</v>
      </c>
      <c r="B74" s="218" t="s">
        <v>218</v>
      </c>
      <c r="C74" s="261" t="s">
        <v>219</v>
      </c>
      <c r="D74" s="220" t="s">
        <v>211</v>
      </c>
      <c r="E74" s="226">
        <v>1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114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12">
        <v>51</v>
      </c>
      <c r="B75" s="218" t="s">
        <v>220</v>
      </c>
      <c r="C75" s="261" t="s">
        <v>221</v>
      </c>
      <c r="D75" s="220" t="s">
        <v>211</v>
      </c>
      <c r="E75" s="226">
        <v>1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114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12">
        <v>52</v>
      </c>
      <c r="B76" s="218" t="s">
        <v>222</v>
      </c>
      <c r="C76" s="261" t="s">
        <v>223</v>
      </c>
      <c r="D76" s="220" t="s">
        <v>211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>
      <c r="A77" s="239">
        <v>53</v>
      </c>
      <c r="B77" s="240" t="s">
        <v>224</v>
      </c>
      <c r="C77" s="263" t="s">
        <v>225</v>
      </c>
      <c r="D77" s="241" t="s">
        <v>226</v>
      </c>
      <c r="E77" s="242">
        <v>20</v>
      </c>
      <c r="F77" s="243">
        <f>H77+J77</f>
        <v>0</v>
      </c>
      <c r="G77" s="244">
        <f>ROUND(E77*F77,2)</f>
        <v>0</v>
      </c>
      <c r="H77" s="244"/>
      <c r="I77" s="244">
        <f>ROUND(E77*H77,2)</f>
        <v>0</v>
      </c>
      <c r="J77" s="244"/>
      <c r="K77" s="244">
        <f>ROUND(E77*J77,2)</f>
        <v>0</v>
      </c>
      <c r="L77" s="244">
        <v>21</v>
      </c>
      <c r="M77" s="244">
        <f>G77*(1+L77/100)</f>
        <v>0</v>
      </c>
      <c r="N77" s="245">
        <v>0</v>
      </c>
      <c r="O77" s="245">
        <f>ROUND(E77*N77,5)</f>
        <v>0</v>
      </c>
      <c r="P77" s="245">
        <v>0</v>
      </c>
      <c r="Q77" s="245">
        <f>ROUND(E77*P77,5)</f>
        <v>0</v>
      </c>
      <c r="R77" s="245"/>
      <c r="S77" s="245"/>
      <c r="T77" s="246">
        <v>1</v>
      </c>
      <c r="U77" s="245">
        <f>ROUND(E77*T77,2)</f>
        <v>20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114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>
      <c r="A78" s="6"/>
      <c r="B78" s="7" t="s">
        <v>227</v>
      </c>
      <c r="C78" s="264" t="s">
        <v>227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C78">
        <v>15</v>
      </c>
      <c r="AD78">
        <v>21</v>
      </c>
    </row>
    <row r="79" spans="1:60">
      <c r="A79" s="247"/>
      <c r="B79" s="248" t="s">
        <v>28</v>
      </c>
      <c r="C79" s="265" t="s">
        <v>227</v>
      </c>
      <c r="D79" s="249"/>
      <c r="E79" s="249"/>
      <c r="F79" s="249"/>
      <c r="G79" s="260">
        <f>G8+G10+G12+G14+G19+G23+G26+G28+G30+G33+G42+G46+G53+G58+G61+G68+G70</f>
        <v>0</v>
      </c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f>SUMIF(L7:L77,AC78,G7:G77)</f>
        <v>0</v>
      </c>
      <c r="AD79">
        <f>SUMIF(L7:L77,AD78,G7:G77)</f>
        <v>0</v>
      </c>
      <c r="AE79" t="s">
        <v>228</v>
      </c>
    </row>
    <row r="80" spans="1:60">
      <c r="A80" s="6"/>
      <c r="B80" s="7" t="s">
        <v>227</v>
      </c>
      <c r="C80" s="264" t="s">
        <v>227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>
      <c r="A81" s="6"/>
      <c r="B81" s="7" t="s">
        <v>227</v>
      </c>
      <c r="C81" s="264" t="s">
        <v>227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250" t="s">
        <v>229</v>
      </c>
      <c r="B82" s="250"/>
      <c r="C82" s="26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51"/>
      <c r="B83" s="252"/>
      <c r="C83" s="267"/>
      <c r="D83" s="252"/>
      <c r="E83" s="252"/>
      <c r="F83" s="252"/>
      <c r="G83" s="253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AE83" t="s">
        <v>230</v>
      </c>
    </row>
    <row r="84" spans="1:31">
      <c r="A84" s="254"/>
      <c r="B84" s="255"/>
      <c r="C84" s="268"/>
      <c r="D84" s="255"/>
      <c r="E84" s="255"/>
      <c r="F84" s="255"/>
      <c r="G84" s="25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>
      <c r="A85" s="254"/>
      <c r="B85" s="255"/>
      <c r="C85" s="268"/>
      <c r="D85" s="255"/>
      <c r="E85" s="255"/>
      <c r="F85" s="255"/>
      <c r="G85" s="25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54"/>
      <c r="B86" s="255"/>
      <c r="C86" s="268"/>
      <c r="D86" s="255"/>
      <c r="E86" s="255"/>
      <c r="F86" s="255"/>
      <c r="G86" s="25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57"/>
      <c r="B87" s="258"/>
      <c r="C87" s="269"/>
      <c r="D87" s="258"/>
      <c r="E87" s="258"/>
      <c r="F87" s="258"/>
      <c r="G87" s="259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6"/>
      <c r="B88" s="7" t="s">
        <v>227</v>
      </c>
      <c r="C88" s="264" t="s">
        <v>227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C89" s="270"/>
      <c r="AE89" t="s">
        <v>231</v>
      </c>
    </row>
  </sheetData>
  <mergeCells count="6">
    <mergeCell ref="A1:G1"/>
    <mergeCell ref="C2:G2"/>
    <mergeCell ref="C3:G3"/>
    <mergeCell ref="C4:G4"/>
    <mergeCell ref="A82:C82"/>
    <mergeCell ref="A83:G87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Klimová</dc:creator>
  <cp:lastModifiedBy>Věra Klimová</cp:lastModifiedBy>
  <cp:lastPrinted>2014-02-28T09:52:57Z</cp:lastPrinted>
  <dcterms:created xsi:type="dcterms:W3CDTF">2009-04-08T07:15:50Z</dcterms:created>
  <dcterms:modified xsi:type="dcterms:W3CDTF">2023-09-25T13:38:22Z</dcterms:modified>
</cp:coreProperties>
</file>